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947" activeTab="0"/>
  </bookViews>
  <sheets>
    <sheet name="Gd 1-5 with NI only" sheetId="1" r:id="rId1"/>
    <sheet name="Gd 1-5 with NI &amp; UREPF" sheetId="2" r:id="rId2"/>
    <sheet name="Gd 1-5 with NI &amp; URPS 5%" sheetId="3" r:id="rId3"/>
    <sheet name="Gd 1-5 with NI &amp; URPS 7%" sheetId="4" r:id="rId4"/>
    <sheet name="Gd 6-9 &amp; Prof with NI only" sheetId="5" r:id="rId5"/>
    <sheet name="Gd 6-9 &amp; Prof with NI &amp; USS" sheetId="6" r:id="rId6"/>
    <sheet name="Clinical Grades" sheetId="7" r:id="rId7"/>
    <sheet name="NI thresholds &amp; rates 2022" sheetId="8" state="hidden" r:id="rId8"/>
    <sheet name="Pension rates 2022" sheetId="9" state="hidden" r:id="rId9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<sst xmlns="http://schemas.openxmlformats.org/spreadsheetml/2006/main" count="547" uniqueCount="188">
  <si>
    <t>Point</t>
  </si>
  <si>
    <t>Gross</t>
  </si>
  <si>
    <t>Superann</t>
  </si>
  <si>
    <t>Total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</si>
  <si>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</si>
  <si>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</si>
  <si>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</si>
  <si>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</si>
  <si>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</si>
  <si>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</si>
  <si>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</si>
  <si>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</si>
  <si>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</t>
  </si>
  <si>
    <t>Secondary Threshold (ST) - employers</t>
  </si>
  <si>
    <t>Apprentice Upper Secondary Threshold (AUST) - U25 employers</t>
  </si>
  <si>
    <t>Upper Secondary Threshold (UST) - U21 employers</t>
  </si>
  <si>
    <t>Weekly
£</t>
  </si>
  <si>
    <t>Monthly
£</t>
  </si>
  <si>
    <t>Annually
£</t>
  </si>
  <si>
    <t>Grades 1 - 5</t>
  </si>
  <si>
    <t>URPS</t>
  </si>
  <si>
    <t>UREPF</t>
  </si>
  <si>
    <t>Grades 6+</t>
  </si>
  <si>
    <t>USS</t>
  </si>
  <si>
    <t>NI E'er</t>
  </si>
  <si>
    <t>Zone 1</t>
  </si>
  <si>
    <t>38 (d)</t>
  </si>
  <si>
    <t>37 (d)</t>
  </si>
  <si>
    <t>39 (d)</t>
  </si>
  <si>
    <t>40 (d)</t>
  </si>
  <si>
    <t>45 (d)</t>
  </si>
  <si>
    <t>46 (d)</t>
  </si>
  <si>
    <t>47 (d)</t>
  </si>
  <si>
    <t>48 (d)</t>
  </si>
  <si>
    <t>50 (d)</t>
  </si>
  <si>
    <t>51 (d)</t>
  </si>
  <si>
    <t>52 (d)</t>
  </si>
  <si>
    <t>53 (d)</t>
  </si>
  <si>
    <t>Zone 2</t>
  </si>
  <si>
    <t>Zone 3</t>
  </si>
  <si>
    <t>Zone 4</t>
  </si>
  <si>
    <t>Salary Scales - Framework Grades 6 to 9 plus Professorial Posts</t>
  </si>
  <si>
    <t>17 (min)</t>
  </si>
  <si>
    <t>Notes</t>
  </si>
  <si>
    <t>Professorial</t>
  </si>
  <si>
    <t>Salary Scales - Framework Grades 1 to 5</t>
  </si>
  <si>
    <t>8 (d)</t>
  </si>
  <si>
    <t>12 (d)</t>
  </si>
  <si>
    <t>13 (d)</t>
  </si>
  <si>
    <t>14 (d)</t>
  </si>
  <si>
    <t>20 (d)</t>
  </si>
  <si>
    <t>21 (d)</t>
  </si>
  <si>
    <t>22 (d)</t>
  </si>
  <si>
    <t>23 (d)</t>
  </si>
  <si>
    <t>27 (d)</t>
  </si>
  <si>
    <t>28 (d)</t>
  </si>
  <si>
    <t>29 (d)</t>
  </si>
  <si>
    <t>30 (d)</t>
  </si>
  <si>
    <t>G901</t>
  </si>
  <si>
    <t>G902</t>
  </si>
  <si>
    <t>G903</t>
  </si>
  <si>
    <t>G904</t>
  </si>
  <si>
    <t>G905</t>
  </si>
  <si>
    <t>G906</t>
  </si>
  <si>
    <t>G907</t>
  </si>
  <si>
    <t>G908</t>
  </si>
  <si>
    <t>G909</t>
  </si>
  <si>
    <t>G910</t>
  </si>
  <si>
    <t>G911</t>
  </si>
  <si>
    <t>G912</t>
  </si>
  <si>
    <t>G913</t>
  </si>
  <si>
    <t>G914</t>
  </si>
  <si>
    <t>G915</t>
  </si>
  <si>
    <t>G916</t>
  </si>
  <si>
    <t>G917</t>
  </si>
  <si>
    <t>G918</t>
  </si>
  <si>
    <t>G919</t>
  </si>
  <si>
    <t>G920</t>
  </si>
  <si>
    <t>G921</t>
  </si>
  <si>
    <t>G922</t>
  </si>
  <si>
    <t>G923</t>
  </si>
  <si>
    <t>G924</t>
  </si>
  <si>
    <t>P101</t>
  </si>
  <si>
    <t>P102</t>
  </si>
  <si>
    <t>P103</t>
  </si>
  <si>
    <t>P104</t>
  </si>
  <si>
    <t>P205</t>
  </si>
  <si>
    <t>P206</t>
  </si>
  <si>
    <t>P207</t>
  </si>
  <si>
    <t>P208</t>
  </si>
  <si>
    <t>P209</t>
  </si>
  <si>
    <t>P210</t>
  </si>
  <si>
    <t>P311</t>
  </si>
  <si>
    <t>P312</t>
  </si>
  <si>
    <t>P313</t>
  </si>
  <si>
    <t>P314</t>
  </si>
  <si>
    <t>P315</t>
  </si>
  <si>
    <t>P316</t>
  </si>
  <si>
    <t>P417</t>
  </si>
  <si>
    <t>Ref</t>
  </si>
  <si>
    <t>F37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</si>
  <si>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</si>
  <si>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</si>
  <si>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</si>
  <si>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</si>
  <si>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</si>
  <si>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</si>
  <si>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</si>
  <si>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</si>
  <si>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</si>
  <si>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</si>
  <si>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</si>
  <si>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</si>
  <si>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</si>
  <si>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</si>
  <si>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</si>
  <si>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</si>
  <si>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</si>
  <si>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</si>
  <si>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</si>
  <si>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</si>
  <si>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</si>
  <si>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</si>
  <si>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</si>
  <si>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</si>
  <si>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</si>
  <si>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</si>
  <si>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</si>
  <si>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</si>
  <si>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</si>
  <si>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</si>
  <si>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</si>
  <si>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</si>
  <si>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</si>
  <si>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</si>
  <si>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</si>
  <si>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</si>
  <si>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</si>
  <si>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</si>
  <si>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</si>
  <si>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</si>
  <si>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</si>
  <si>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</si>
  <si>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</si>
  <si>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</si>
  <si>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</si>
  <si>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</si>
  <si>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</si>
  <si>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</si>
  <si>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</si>
  <si>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</si>
  <si>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Salary Scales - Clinical Lecturer &amp; Senior Lecturer/Reader Scale</t>
  </si>
  <si>
    <t>Clinical Lecturer</t>
  </si>
  <si>
    <t>Senior Lecturer/Reader</t>
  </si>
  <si>
    <t>LC01</t>
  </si>
  <si>
    <t>LC02</t>
  </si>
  <si>
    <t>LC03</t>
  </si>
  <si>
    <t>LC04</t>
  </si>
  <si>
    <t>LC05</t>
  </si>
  <si>
    <t>LC06</t>
  </si>
  <si>
    <t>LC07</t>
  </si>
  <si>
    <t>LC08</t>
  </si>
  <si>
    <t>LC09</t>
  </si>
  <si>
    <t>LC10</t>
  </si>
  <si>
    <t>LC11</t>
  </si>
  <si>
    <t>LC12</t>
  </si>
  <si>
    <t>LC13</t>
  </si>
  <si>
    <t>LC14</t>
  </si>
  <si>
    <t>LC15</t>
  </si>
  <si>
    <t>(d)</t>
  </si>
  <si>
    <t>Denotes discretionary points</t>
  </si>
  <si>
    <t>(min)</t>
  </si>
  <si>
    <t>Pt 17 is the Zone 4 minimum paypoint</t>
  </si>
  <si>
    <t>5 (d)</t>
  </si>
  <si>
    <t>9 (d)</t>
  </si>
  <si>
    <t>Employers' Rate above the Secondary Threshold</t>
  </si>
  <si>
    <t>Employers' Rate below UST/AUST</t>
  </si>
  <si>
    <t>URPS  (5+ Yrs)</t>
  </si>
  <si>
    <t>UoR Pension Rates as at 1 April 2022</t>
  </si>
  <si>
    <t>From 1 April 2022 to 31 March 2024</t>
  </si>
  <si>
    <t>NHS Clinical Lecturer &amp; Senior Lecturer salary rates updated 1 April 2022</t>
  </si>
  <si>
    <t>Class 1 National Insurance Thresholds &amp; Rates (from 6 November 2022)</t>
  </si>
  <si>
    <t xml:space="preserve">Unchanged in Feb 2023 update </t>
  </si>
  <si>
    <t>Staff Costs effective 1 February 2023</t>
  </si>
  <si>
    <t>Staff Costs effective 1 February 2023 (UREPF at 23.8% for staff employed prior to 1 Aug 2011)</t>
  </si>
  <si>
    <t>Staff Costs effective 1 February 2023 (URPS at 5.0% for staff with up to 5 years continuous service)</t>
  </si>
  <si>
    <t>Staff Costs effective 1 February 2023 (URPS at 7.0% for staff with more than 5 years continuous service)</t>
  </si>
  <si>
    <t>Staff Costs effective 1 February 2023 (USS at 21.6%)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</si>
</sst>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"/>
    <numFmt numFmtId="166" formatCode="#,##0.000"/>
    <numFmt numFmtId="167" formatCode="#,##0.0000"/>
    <numFmt numFmtId="168" formatCode="#,##0.00_ ;[Red]\-#,##0.0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_ ;[Red]\-#,##0\ "/>
    <numFmt numFmtId="174" formatCode="0.000"/>
    <numFmt numFmtId="175" formatCode="&quot;£&quot;#,##0"/>
    <numFmt numFmtId="176" formatCode="#,##0.0_ ;[Red]\-#,##0.0\ "/>
    <numFmt numFmtId="177" formatCode="&quot;£&quot;#,##0.00"/>
    <numFmt numFmtId="178" formatCode="&quot;£&quot;#,##0.000"/>
    <numFmt numFmtId="179" formatCode="&quot;£&quot;#,##0.0000"/>
    <numFmt numFmtId="180" formatCode="0.0000"/>
    <numFmt numFmtId="181" formatCode="0.00000"/>
    <numFmt numFmtId="182" formatCode="#,##0.000_ ;[Red]\-#,##0.000\ "/>
    <numFmt numFmtId="183" formatCode="#,##0.0000_ ;[Red]\-#,##0.0000\ "/>
    <numFmt numFmtId="184" formatCode="#,##0.00000_ ;[Red]\-#,##0.00000\ "/>
    <numFmt numFmtId="185" formatCode="#,##0.000000_ ;[Red]\-#,##0.000000\ "/>
    <numFmt numFmtId="186" formatCode="[$-809]dd\ mmmm\ yyyy"/>
    <numFmt numFmtId="187" formatCode="_-* #,##0.0_-;\-* #,##0.0_-;_-* &quot;-&quot;??_-;_-@_-"/>
    <numFmt numFmtId="188" formatCode="_-* #,##0_-;\-* #,##0_-;_-* &quot;-&quot;??_-;_-@_-"/>
    <numFmt numFmtId="189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3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 vertical="center" wrapText="1"/>
    </xf>
    <xf numFmtId="164" fontId="0" fillId="0" borderId="0" xfId="61" applyNumberFormat="1" applyFont="1" applyAlignment="1">
      <alignment horizontal="center"/>
    </xf>
    <xf numFmtId="0" fontId="4" fillId="0" borderId="0" xfId="0" applyFont="1" applyAlignment="1">
      <alignment vertic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164" fontId="0" fillId="0" borderId="0" xfId="61" applyNumberFormat="1" applyFont="1" applyAlignment="1">
      <alignment/>
    </xf>
    <xf numFmtId="10" fontId="0" fillId="0" borderId="0" xfId="61" applyNumberFormat="1" applyFont="1" applyAlignment="1">
      <alignment horizontal="center"/>
    </xf>
    <xf numFmtId="10" fontId="3" fillId="0" borderId="0" xfId="61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82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61" applyNumberFormat="1" applyFont="1" applyAlignment="1">
      <alignment/>
    </xf>
    <xf numFmtId="164" fontId="0" fillId="0" borderId="0" xfId="6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88" fontId="0" fillId="0" borderId="0" xfId="42" applyNumberFormat="1" applyFont="1" applyAlignment="1">
      <alignment horizontal="center"/>
    </xf>
    <xf numFmtId="188" fontId="0" fillId="0" borderId="0" xfId="42" applyNumberFormat="1" applyFont="1" applyAlignment="1">
      <alignment/>
    </xf>
    <xf numFmtId="0" fontId="41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1" max="1" width="12.7109375" style="0" customWidth="1"/>
    <col min="3" max="4" width="9.28125" style="1" customWidth="1"/>
    <col min="5" max="5" width="11.7109375" style="1" customWidth="1"/>
    <col min="6" max="8" width="11.7109375" style="0" customWidth="1"/>
    <col min="10" max="10" width="8.7109375" style="1" customWidth="1"/>
  </cols>
  <sheetData>
    <row r="1" ht="12.75">
      <c r="A1" s="11" t="s">
        <v>45</v>
      </c>
    </row>
    <row r="3" spans="1:7" ht="12.75">
      <c r="A3" s="11" t="s">
        <v>183</v>
      </c>
      <c r="G3" s="4"/>
    </row>
    <row r="4" ht="12.75">
      <c r="J4" s="26"/>
    </row>
    <row r="6" spans="3:8" ht="12.75">
      <c r="C6" s="12" t="s">
        <v>0</v>
      </c>
      <c r="D6" s="12" t="s">
        <v>99</v>
      </c>
      <c r="E6" s="12" t="s">
        <v>1</v>
      </c>
      <c r="F6" s="12" t="s">
        <v>2</v>
      </c>
      <c r="G6" s="15" t="s">
        <v>24</v>
      </c>
      <c r="H6" s="12" t="s">
        <v>3</v>
      </c>
    </row>
    <row r="7" spans="1:14" ht="12.75">
      <c r="A7" s="11" t="s">
        <v>12</v>
      </c>
      <c r="C7" s="1">
        <v>3</v>
      </c>
      <c r="D7" s="1" t="s">
        <v>127</v>
      </c>
      <c r="E7" s="26">
        <v>19898</v>
      </c>
      <c r="F7" s="21">
        <v>0</v>
      </c>
      <c r="G7" s="21">
        <f>ROUND((E7-'NI thresholds &amp; rates 2022'!$F$5)*'NI thresholds &amp; rates 2022'!$B$12,0)</f>
        <v>1490</v>
      </c>
      <c r="H7" s="21">
        <f>SUM(E7:G7)</f>
        <v>21388</v>
      </c>
      <c r="I7" s="23"/>
      <c r="J7" s="8"/>
      <c r="L7" s="23"/>
      <c r="N7" s="17"/>
    </row>
    <row r="8" spans="3:14" ht="12.75">
      <c r="C8" s="1">
        <v>4</v>
      </c>
      <c r="D8" s="1" t="s">
        <v>128</v>
      </c>
      <c r="E8" s="26">
        <v>20092</v>
      </c>
      <c r="F8" s="21">
        <v>0</v>
      </c>
      <c r="G8" s="21">
        <f>ROUND((E8-'NI thresholds &amp; rates 2022'!$F$5)*'NI thresholds &amp; rates 2022'!$B$12,0)</f>
        <v>1517</v>
      </c>
      <c r="H8" s="21">
        <f>SUM(E8:G8)</f>
        <v>21609</v>
      </c>
      <c r="I8" s="23"/>
      <c r="J8" s="8"/>
      <c r="L8" s="23"/>
      <c r="N8" s="17"/>
    </row>
    <row r="9" spans="3:21" ht="12.75">
      <c r="C9" s="1" t="s">
        <v>173</v>
      </c>
      <c r="D9" s="1" t="s">
        <v>129</v>
      </c>
      <c r="E9" s="26">
        <v>20333</v>
      </c>
      <c r="F9" s="21">
        <v>0</v>
      </c>
      <c r="G9" s="21">
        <f>ROUND((E9-'NI thresholds &amp; rates 2022'!$F$5)*'NI thresholds &amp; rates 2022'!$B$12,0)</f>
        <v>1550</v>
      </c>
      <c r="H9" s="21">
        <f>SUM(E9:G9)</f>
        <v>21883</v>
      </c>
      <c r="I9" s="4"/>
      <c r="J9" s="8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3:21" ht="12.75">
      <c r="C10" s="14"/>
      <c r="E10" s="20"/>
      <c r="F10" s="21"/>
      <c r="G10" s="21"/>
      <c r="H10" s="21"/>
      <c r="I10" s="4"/>
      <c r="J10" s="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33" ht="12.75">
      <c r="A11" s="11" t="s">
        <v>4</v>
      </c>
      <c r="C11" s="1">
        <v>5</v>
      </c>
      <c r="D11" s="1" t="s">
        <v>129</v>
      </c>
      <c r="E11" s="26">
        <v>20333</v>
      </c>
      <c r="F11" s="21">
        <v>0</v>
      </c>
      <c r="G11" s="21">
        <f>ROUND((E11-'NI thresholds &amp; rates 2022'!$F$5)*'NI thresholds &amp; rates 2022'!$B$12,0)</f>
        <v>1550</v>
      </c>
      <c r="H11" s="21">
        <f>SUM(E11:G11)</f>
        <v>21883</v>
      </c>
      <c r="I11" s="23"/>
      <c r="J11" s="8"/>
      <c r="K11" s="14"/>
      <c r="L11" s="23"/>
      <c r="N11" s="17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3:33" ht="12.75">
      <c r="C12" s="14">
        <v>6</v>
      </c>
      <c r="D12" s="1" t="s">
        <v>130</v>
      </c>
      <c r="E12" s="26">
        <v>20578</v>
      </c>
      <c r="F12" s="21">
        <v>0</v>
      </c>
      <c r="G12" s="21">
        <f>ROUND((E12-'NI thresholds &amp; rates 2022'!$F$5)*'NI thresholds &amp; rates 2022'!$B$12,0)</f>
        <v>1584</v>
      </c>
      <c r="H12" s="21">
        <f>SUM(E12:G12)</f>
        <v>22162</v>
      </c>
      <c r="I12" s="23"/>
      <c r="J12" s="8"/>
      <c r="K12" s="20"/>
      <c r="L12" s="23"/>
      <c r="N12" s="17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3:21" ht="12.75">
      <c r="C13" s="14">
        <v>7</v>
      </c>
      <c r="D13" s="1" t="s">
        <v>131</v>
      </c>
      <c r="E13" s="26">
        <v>20863</v>
      </c>
      <c r="F13" s="21">
        <v>0</v>
      </c>
      <c r="G13" s="21">
        <f>ROUND((E13-'NI thresholds &amp; rates 2022'!$F$5)*'NI thresholds &amp; rates 2022'!$B$12,0)</f>
        <v>1623</v>
      </c>
      <c r="H13" s="21">
        <f>SUM(E13:G13)</f>
        <v>22486</v>
      </c>
      <c r="I13" s="23"/>
      <c r="J13" s="8"/>
      <c r="K13" s="4"/>
      <c r="L13" s="23"/>
      <c r="N13" s="17"/>
      <c r="O13" s="4"/>
      <c r="P13" s="4"/>
      <c r="Q13" s="4"/>
      <c r="R13" s="4"/>
      <c r="S13" s="4"/>
      <c r="T13" s="4"/>
      <c r="U13" s="4"/>
    </row>
    <row r="14" spans="3:10" ht="12.75">
      <c r="C14" s="14" t="s">
        <v>46</v>
      </c>
      <c r="D14" s="1" t="s">
        <v>132</v>
      </c>
      <c r="E14" s="26">
        <v>21134</v>
      </c>
      <c r="F14" s="21">
        <v>0</v>
      </c>
      <c r="G14" s="21">
        <f>ROUND((E14-'NI thresholds &amp; rates 2022'!$F$5)*'NI thresholds &amp; rates 2022'!$B$12,0)</f>
        <v>1661</v>
      </c>
      <c r="H14" s="21">
        <f>SUM(E14:G14)</f>
        <v>22795</v>
      </c>
      <c r="J14" s="8"/>
    </row>
    <row r="15" spans="3:10" ht="12.75">
      <c r="C15" s="1" t="s">
        <v>174</v>
      </c>
      <c r="D15" s="1" t="s">
        <v>133</v>
      </c>
      <c r="E15" s="26">
        <v>21400</v>
      </c>
      <c r="F15" s="21">
        <v>0</v>
      </c>
      <c r="G15" s="21">
        <f>ROUND((E15-'NI thresholds &amp; rates 2022'!$F$5)*'NI thresholds &amp; rates 2022'!$B$12,0)</f>
        <v>1697</v>
      </c>
      <c r="H15" s="21">
        <f>SUM(E15:G15)</f>
        <v>23097</v>
      </c>
      <c r="J15" s="8"/>
    </row>
    <row r="16" spans="5:13" ht="12.75">
      <c r="E16" s="20"/>
      <c r="F16" s="1"/>
      <c r="G16" s="1"/>
      <c r="H16" s="1"/>
      <c r="I16" s="20"/>
      <c r="J16" s="8"/>
      <c r="K16" s="20"/>
      <c r="L16" s="20"/>
      <c r="M16" s="20"/>
    </row>
    <row r="17" spans="1:21" ht="12.75">
      <c r="A17" s="11" t="s">
        <v>5</v>
      </c>
      <c r="C17" s="1">
        <v>8</v>
      </c>
      <c r="D17" s="1" t="s">
        <v>132</v>
      </c>
      <c r="E17" s="26">
        <v>21134</v>
      </c>
      <c r="F17" s="21">
        <v>0</v>
      </c>
      <c r="G17" s="21">
        <f>ROUND((E17-'NI thresholds &amp; rates 2022'!$F$5)*'NI thresholds &amp; rates 2022'!$B$12,0)</f>
        <v>1661</v>
      </c>
      <c r="H17" s="21">
        <f aca="true" t="shared" si="0" ref="H17:H23">SUM(E17:G17)</f>
        <v>22795</v>
      </c>
      <c r="I17" s="23"/>
      <c r="J17" s="8"/>
      <c r="K17" s="4"/>
      <c r="L17" s="23"/>
      <c r="N17" s="17"/>
      <c r="O17" s="4"/>
      <c r="P17" s="4"/>
      <c r="Q17" s="4"/>
      <c r="R17" s="4"/>
      <c r="S17" s="4"/>
      <c r="T17" s="4"/>
      <c r="U17" s="4"/>
    </row>
    <row r="18" spans="3:21" ht="12.75">
      <c r="C18" s="1">
        <v>9</v>
      </c>
      <c r="D18" s="1" t="s">
        <v>133</v>
      </c>
      <c r="E18" s="26">
        <v>21400</v>
      </c>
      <c r="F18" s="21">
        <v>0</v>
      </c>
      <c r="G18" s="21">
        <f>ROUND((E18-'NI thresholds &amp; rates 2022'!$F$5)*'NI thresholds &amp; rates 2022'!$B$12,0)</f>
        <v>1697</v>
      </c>
      <c r="H18" s="21">
        <f t="shared" si="0"/>
        <v>23097</v>
      </c>
      <c r="I18" s="23"/>
      <c r="J18" s="8"/>
      <c r="K18" s="4"/>
      <c r="L18" s="23"/>
      <c r="N18" s="17"/>
      <c r="O18" s="4"/>
      <c r="P18" s="4"/>
      <c r="Q18" s="4"/>
      <c r="R18" s="4"/>
      <c r="S18" s="4"/>
      <c r="T18" s="4"/>
      <c r="U18" s="4"/>
    </row>
    <row r="19" spans="3:21" ht="12.75">
      <c r="C19" s="1">
        <v>10</v>
      </c>
      <c r="D19" s="1" t="s">
        <v>134</v>
      </c>
      <c r="E19" s="26">
        <v>21761</v>
      </c>
      <c r="F19" s="21">
        <v>0</v>
      </c>
      <c r="G19" s="21">
        <f>ROUND((E19-'NI thresholds &amp; rates 2022'!$F$5)*'NI thresholds &amp; rates 2022'!$B$12,0)</f>
        <v>1747</v>
      </c>
      <c r="H19" s="21">
        <f t="shared" si="0"/>
        <v>23508</v>
      </c>
      <c r="I19" s="23"/>
      <c r="J19" s="8"/>
      <c r="K19" s="4"/>
      <c r="L19" s="23"/>
      <c r="N19" s="17"/>
      <c r="O19" s="4"/>
      <c r="P19" s="4"/>
      <c r="Q19" s="4"/>
      <c r="R19" s="4"/>
      <c r="S19" s="4"/>
      <c r="T19" s="4"/>
      <c r="U19" s="4"/>
    </row>
    <row r="20" spans="3:21" ht="12.75">
      <c r="C20" s="14">
        <v>11</v>
      </c>
      <c r="D20" s="1" t="s">
        <v>135</v>
      </c>
      <c r="E20" s="26">
        <v>22197</v>
      </c>
      <c r="F20" s="21">
        <v>0</v>
      </c>
      <c r="G20" s="21">
        <f>ROUND((E20-'NI thresholds &amp; rates 2022'!$F$5)*'NI thresholds &amp; rates 2022'!$B$12,0)</f>
        <v>1807</v>
      </c>
      <c r="H20" s="21">
        <f t="shared" si="0"/>
        <v>24004</v>
      </c>
      <c r="I20" s="23"/>
      <c r="J20" s="8"/>
      <c r="K20" s="4"/>
      <c r="L20" s="23"/>
      <c r="N20" s="17"/>
      <c r="O20" s="4"/>
      <c r="P20" s="4"/>
      <c r="Q20" s="4"/>
      <c r="R20" s="4"/>
      <c r="S20" s="4"/>
      <c r="T20" s="4"/>
      <c r="U20" s="4"/>
    </row>
    <row r="21" spans="3:21" ht="12.75">
      <c r="C21" s="14" t="s">
        <v>47</v>
      </c>
      <c r="D21" s="1" t="s">
        <v>136</v>
      </c>
      <c r="E21" s="26">
        <v>22630</v>
      </c>
      <c r="F21" s="21">
        <v>0</v>
      </c>
      <c r="G21" s="21">
        <f>ROUND((E21-'NI thresholds &amp; rates 2022'!$F$5)*'NI thresholds &amp; rates 2022'!$B$12,0)</f>
        <v>1867</v>
      </c>
      <c r="H21" s="21">
        <f t="shared" si="0"/>
        <v>24497</v>
      </c>
      <c r="I21" s="4"/>
      <c r="J21" s="8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3:21" ht="12.75">
      <c r="C22" s="14" t="s">
        <v>48</v>
      </c>
      <c r="D22" s="1" t="s">
        <v>137</v>
      </c>
      <c r="E22" s="26">
        <v>23149</v>
      </c>
      <c r="F22" s="21">
        <v>0</v>
      </c>
      <c r="G22" s="21">
        <f>ROUND((E22-'NI thresholds &amp; rates 2022'!$F$5)*'NI thresholds &amp; rates 2022'!$B$12,0)</f>
        <v>1939</v>
      </c>
      <c r="H22" s="21">
        <f t="shared" si="0"/>
        <v>25088</v>
      </c>
      <c r="I22" s="4"/>
      <c r="J22" s="8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3:21" ht="12.75">
      <c r="C23" s="14" t="s">
        <v>49</v>
      </c>
      <c r="D23" s="1" t="s">
        <v>138</v>
      </c>
      <c r="E23" s="26">
        <v>23662</v>
      </c>
      <c r="F23" s="21">
        <v>0</v>
      </c>
      <c r="G23" s="21">
        <f>ROUND((E23-'NI thresholds &amp; rates 2022'!$F$5)*'NI thresholds &amp; rates 2022'!$B$12,0)</f>
        <v>2010</v>
      </c>
      <c r="H23" s="21">
        <f t="shared" si="0"/>
        <v>25672</v>
      </c>
      <c r="I23" s="4"/>
      <c r="J23" s="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5:21" ht="12.75">
      <c r="E24" s="20"/>
      <c r="F24" s="21"/>
      <c r="G24" s="21"/>
      <c r="H24" s="21"/>
      <c r="I24" s="4"/>
      <c r="J24" s="8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2.75">
      <c r="A25" s="11" t="s">
        <v>6</v>
      </c>
      <c r="B25" s="13"/>
      <c r="C25" s="1">
        <v>12</v>
      </c>
      <c r="D25" s="1" t="s">
        <v>136</v>
      </c>
      <c r="E25" s="26">
        <v>22630</v>
      </c>
      <c r="F25" s="21">
        <v>0</v>
      </c>
      <c r="G25" s="21">
        <f>ROUND((E25-'NI thresholds &amp; rates 2022'!$F$5)*'NI thresholds &amp; rates 2022'!$B$12,0)</f>
        <v>1867</v>
      </c>
      <c r="H25" s="21">
        <f aca="true" t="shared" si="1" ref="H25:H36">SUM(E25:G25)</f>
        <v>24497</v>
      </c>
      <c r="I25" s="23"/>
      <c r="J25" s="8"/>
      <c r="K25" s="4"/>
      <c r="L25" s="23"/>
      <c r="N25" s="17"/>
      <c r="O25" s="4"/>
      <c r="P25" s="4"/>
      <c r="Q25" s="4"/>
      <c r="R25" s="4"/>
      <c r="S25" s="4"/>
      <c r="T25" s="4"/>
      <c r="U25" s="4"/>
    </row>
    <row r="26" spans="2:21" ht="12.75">
      <c r="B26" s="13"/>
      <c r="C26" s="1">
        <v>13</v>
      </c>
      <c r="D26" s="1" t="s">
        <v>137</v>
      </c>
      <c r="E26" s="26">
        <v>23149</v>
      </c>
      <c r="F26" s="21">
        <v>0</v>
      </c>
      <c r="G26" s="21">
        <f>ROUND((E26-'NI thresholds &amp; rates 2022'!$F$5)*'NI thresholds &amp; rates 2022'!$B$12,0)</f>
        <v>1939</v>
      </c>
      <c r="H26" s="21">
        <f t="shared" si="1"/>
        <v>25088</v>
      </c>
      <c r="I26" s="23"/>
      <c r="J26" s="8"/>
      <c r="K26" s="4"/>
      <c r="L26" s="23"/>
      <c r="N26" s="17"/>
      <c r="O26" s="4"/>
      <c r="P26" s="4"/>
      <c r="Q26" s="4"/>
      <c r="R26" s="4"/>
      <c r="S26" s="4"/>
      <c r="T26" s="4"/>
      <c r="U26" s="4"/>
    </row>
    <row r="27" spans="2:21" ht="12.75">
      <c r="B27" s="13"/>
      <c r="C27" s="1">
        <v>14</v>
      </c>
      <c r="D27" s="1" t="s">
        <v>138</v>
      </c>
      <c r="E27" s="26">
        <v>23662</v>
      </c>
      <c r="F27" s="21">
        <v>0</v>
      </c>
      <c r="G27" s="21">
        <f>ROUND((E27-'NI thresholds &amp; rates 2022'!$F$5)*'NI thresholds &amp; rates 2022'!$B$12,0)</f>
        <v>2010</v>
      </c>
      <c r="H27" s="21">
        <f t="shared" si="1"/>
        <v>25672</v>
      </c>
      <c r="I27" s="23"/>
      <c r="J27" s="8"/>
      <c r="K27" s="4"/>
      <c r="L27" s="23"/>
      <c r="N27" s="17"/>
      <c r="O27" s="4"/>
      <c r="P27" s="4"/>
      <c r="Q27" s="4"/>
      <c r="R27" s="4"/>
      <c r="S27" s="4"/>
      <c r="T27" s="4"/>
      <c r="U27" s="4"/>
    </row>
    <row r="28" spans="2:21" ht="12.75">
      <c r="B28" s="13"/>
      <c r="C28" s="1">
        <v>15</v>
      </c>
      <c r="D28" s="1" t="s">
        <v>139</v>
      </c>
      <c r="E28" s="26">
        <v>24144</v>
      </c>
      <c r="F28" s="21">
        <v>0</v>
      </c>
      <c r="G28" s="21">
        <f>ROUND((E28-'NI thresholds &amp; rates 2022'!$F$5)*'NI thresholds &amp; rates 2022'!$B$12,0)</f>
        <v>2076</v>
      </c>
      <c r="H28" s="21">
        <f t="shared" si="1"/>
        <v>26220</v>
      </c>
      <c r="I28" s="4"/>
      <c r="J28" s="8"/>
      <c r="K28" s="4"/>
      <c r="L28" s="23"/>
      <c r="N28" s="17"/>
      <c r="O28" s="4"/>
      <c r="P28" s="4"/>
      <c r="Q28" s="4"/>
      <c r="R28" s="4"/>
      <c r="S28" s="4"/>
      <c r="T28" s="4"/>
      <c r="U28" s="4"/>
    </row>
    <row r="29" spans="2:21" ht="12.75">
      <c r="B29" s="13"/>
      <c r="C29" s="1">
        <v>16</v>
      </c>
      <c r="D29" s="1" t="s">
        <v>140</v>
      </c>
      <c r="E29" s="26">
        <v>24715</v>
      </c>
      <c r="F29" s="21">
        <v>0</v>
      </c>
      <c r="G29" s="21">
        <f>ROUND((E29-'NI thresholds &amp; rates 2022'!$F$5)*'NI thresholds &amp; rates 2022'!$B$12,0)</f>
        <v>2155</v>
      </c>
      <c r="H29" s="21">
        <f t="shared" si="1"/>
        <v>26870</v>
      </c>
      <c r="I29" s="4"/>
      <c r="J29" s="8"/>
      <c r="K29" s="4"/>
      <c r="L29" s="23"/>
      <c r="N29" s="17"/>
      <c r="O29" s="4"/>
      <c r="P29" s="4"/>
      <c r="Q29" s="4"/>
      <c r="R29" s="4"/>
      <c r="S29" s="4"/>
      <c r="T29" s="4"/>
      <c r="U29" s="4"/>
    </row>
    <row r="30" spans="2:21" ht="12.75">
      <c r="B30" s="13"/>
      <c r="C30" s="1">
        <v>17</v>
      </c>
      <c r="D30" s="1" t="s">
        <v>141</v>
      </c>
      <c r="E30" s="26">
        <v>25285</v>
      </c>
      <c r="F30" s="21">
        <v>0</v>
      </c>
      <c r="G30" s="21">
        <f>ROUND((E30-'NI thresholds &amp; rates 2022'!$F$5)*'NI thresholds &amp; rates 2022'!$B$12,0)</f>
        <v>2234</v>
      </c>
      <c r="H30" s="21">
        <f t="shared" si="1"/>
        <v>27519</v>
      </c>
      <c r="I30" s="4"/>
      <c r="J30" s="8"/>
      <c r="K30" s="4"/>
      <c r="L30" s="23"/>
      <c r="N30" s="17"/>
      <c r="O30" s="4"/>
      <c r="P30" s="4"/>
      <c r="Q30" s="4"/>
      <c r="R30" s="4"/>
      <c r="S30" s="4"/>
      <c r="T30" s="4"/>
      <c r="U30" s="4"/>
    </row>
    <row r="31" spans="2:21" ht="12.75">
      <c r="B31" s="13"/>
      <c r="C31" s="1">
        <v>18</v>
      </c>
      <c r="D31" s="1" t="s">
        <v>142</v>
      </c>
      <c r="E31" s="26">
        <v>25948</v>
      </c>
      <c r="F31" s="21">
        <v>0</v>
      </c>
      <c r="G31" s="21">
        <f>ROUND((E31-'NI thresholds &amp; rates 2022'!$F$5)*'NI thresholds &amp; rates 2022'!$B$12,0)</f>
        <v>2325</v>
      </c>
      <c r="H31" s="21">
        <f t="shared" si="1"/>
        <v>28273</v>
      </c>
      <c r="I31" s="4"/>
      <c r="J31" s="8"/>
      <c r="K31" s="4"/>
      <c r="L31" s="23"/>
      <c r="N31" s="17"/>
      <c r="O31" s="4"/>
      <c r="P31" s="4"/>
      <c r="Q31" s="4"/>
      <c r="R31" s="4"/>
      <c r="S31" s="4"/>
      <c r="T31" s="4"/>
      <c r="U31" s="4"/>
    </row>
    <row r="32" spans="2:21" ht="12.75">
      <c r="B32" s="13"/>
      <c r="C32" s="1">
        <v>19</v>
      </c>
      <c r="D32" s="1" t="s">
        <v>143</v>
      </c>
      <c r="E32" s="26">
        <v>26642</v>
      </c>
      <c r="F32" s="21">
        <v>0</v>
      </c>
      <c r="G32" s="21">
        <f>ROUND((E32-'NI thresholds &amp; rates 2022'!$F$5)*'NI thresholds &amp; rates 2022'!$B$12,0)</f>
        <v>2421</v>
      </c>
      <c r="H32" s="21">
        <f t="shared" si="1"/>
        <v>29063</v>
      </c>
      <c r="I32" s="4"/>
      <c r="J32" s="8"/>
      <c r="K32" s="4"/>
      <c r="L32" s="23"/>
      <c r="N32" s="17"/>
      <c r="O32" s="4"/>
      <c r="P32" s="4"/>
      <c r="Q32" s="4"/>
      <c r="R32" s="4"/>
      <c r="S32" s="4"/>
      <c r="T32" s="4"/>
      <c r="U32" s="4"/>
    </row>
    <row r="33" spans="2:21" ht="12.75">
      <c r="B33" s="13"/>
      <c r="C33" s="1" t="s">
        <v>50</v>
      </c>
      <c r="D33" s="1" t="s">
        <v>144</v>
      </c>
      <c r="E33" s="26">
        <v>27396</v>
      </c>
      <c r="F33" s="21">
        <v>0</v>
      </c>
      <c r="G33" s="21">
        <f>ROUND((E33-'NI thresholds &amp; rates 2022'!$F$5)*'NI thresholds &amp; rates 2022'!$B$12,0)</f>
        <v>2525</v>
      </c>
      <c r="H33" s="21">
        <f t="shared" si="1"/>
        <v>29921</v>
      </c>
      <c r="I33" s="4"/>
      <c r="J33" s="8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ht="12.75">
      <c r="B34" s="13"/>
      <c r="C34" s="1" t="s">
        <v>51</v>
      </c>
      <c r="D34" s="1" t="s">
        <v>145</v>
      </c>
      <c r="E34" s="26">
        <v>28131</v>
      </c>
      <c r="F34" s="21">
        <v>0</v>
      </c>
      <c r="G34" s="21">
        <f>ROUND((E34-'NI thresholds &amp; rates 2022'!$F$5)*'NI thresholds &amp; rates 2022'!$B$12,0)</f>
        <v>2626</v>
      </c>
      <c r="H34" s="21">
        <f t="shared" si="1"/>
        <v>30757</v>
      </c>
      <c r="I34" s="4"/>
      <c r="J34" s="8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ht="12.75">
      <c r="B35" s="13"/>
      <c r="C35" s="1" t="s">
        <v>52</v>
      </c>
      <c r="D35" s="1" t="s">
        <v>146</v>
      </c>
      <c r="E35" s="26">
        <v>28929</v>
      </c>
      <c r="F35" s="21">
        <v>0</v>
      </c>
      <c r="G35" s="21">
        <f>ROUND((E35-'NI thresholds &amp; rates 2022'!$F$5)*'NI thresholds &amp; rates 2022'!$B$12,0)</f>
        <v>2736</v>
      </c>
      <c r="H35" s="21">
        <f t="shared" si="1"/>
        <v>31665</v>
      </c>
      <c r="I35" s="4"/>
      <c r="J35" s="8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ht="12.75">
      <c r="B36" s="13"/>
      <c r="C36" s="1" t="s">
        <v>53</v>
      </c>
      <c r="D36" s="1" t="s">
        <v>147</v>
      </c>
      <c r="E36" s="26">
        <v>29762</v>
      </c>
      <c r="F36" s="21">
        <v>0</v>
      </c>
      <c r="G36" s="21">
        <f>ROUND((E36-'NI thresholds &amp; rates 2022'!$F$5)*'NI thresholds &amp; rates 2022'!$B$12,0)</f>
        <v>2851</v>
      </c>
      <c r="H36" s="21">
        <f t="shared" si="1"/>
        <v>32613</v>
      </c>
      <c r="I36" s="4"/>
      <c r="J36" s="8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5:10" ht="12.75">
      <c r="E37" s="20"/>
      <c r="F37" s="1"/>
      <c r="G37" s="21"/>
      <c r="H37" s="1"/>
      <c r="J37" s="8"/>
    </row>
    <row r="38" spans="1:21" ht="12.75">
      <c r="A38" s="11" t="s">
        <v>7</v>
      </c>
      <c r="B38" s="13"/>
      <c r="C38" s="1">
        <v>20</v>
      </c>
      <c r="D38" s="1" t="s">
        <v>144</v>
      </c>
      <c r="E38" s="26">
        <v>27396</v>
      </c>
      <c r="F38" s="21">
        <v>0</v>
      </c>
      <c r="G38" s="21">
        <f>ROUND((E38-'NI thresholds &amp; rates 2022'!$F$5)*'NI thresholds &amp; rates 2022'!$B$12,0)</f>
        <v>2525</v>
      </c>
      <c r="H38" s="21">
        <f aca="true" t="shared" si="2" ref="H38:H48">SUM(E38:G38)</f>
        <v>29921</v>
      </c>
      <c r="I38" s="4"/>
      <c r="J38" s="8"/>
      <c r="K38" s="4"/>
      <c r="L38" s="23"/>
      <c r="N38" s="17"/>
      <c r="O38" s="4"/>
      <c r="P38" s="4"/>
      <c r="Q38" s="4"/>
      <c r="R38" s="4"/>
      <c r="S38" s="4"/>
      <c r="T38" s="4"/>
      <c r="U38" s="4"/>
    </row>
    <row r="39" spans="3:21" ht="12.75">
      <c r="C39" s="1">
        <v>21</v>
      </c>
      <c r="D39" s="1" t="s">
        <v>145</v>
      </c>
      <c r="E39" s="26">
        <v>28131</v>
      </c>
      <c r="F39" s="21">
        <v>0</v>
      </c>
      <c r="G39" s="21">
        <f>ROUND((E39-'NI thresholds &amp; rates 2022'!$F$5)*'NI thresholds &amp; rates 2022'!$B$12,0)</f>
        <v>2626</v>
      </c>
      <c r="H39" s="21">
        <f t="shared" si="2"/>
        <v>30757</v>
      </c>
      <c r="I39" s="4"/>
      <c r="J39" s="8"/>
      <c r="K39" s="4"/>
      <c r="L39" s="23"/>
      <c r="N39" s="17"/>
      <c r="O39" s="4"/>
      <c r="P39" s="4"/>
      <c r="Q39" s="4"/>
      <c r="R39" s="4"/>
      <c r="S39" s="4"/>
      <c r="T39" s="4"/>
      <c r="U39" s="4"/>
    </row>
    <row r="40" spans="3:21" ht="12.75">
      <c r="C40" s="1">
        <v>22</v>
      </c>
      <c r="D40" s="1" t="s">
        <v>146</v>
      </c>
      <c r="E40" s="26">
        <v>28929</v>
      </c>
      <c r="F40" s="21">
        <v>0</v>
      </c>
      <c r="G40" s="21">
        <f>ROUND((E40-'NI thresholds &amp; rates 2022'!$F$5)*'NI thresholds &amp; rates 2022'!$B$12,0)</f>
        <v>2736</v>
      </c>
      <c r="H40" s="21">
        <f t="shared" si="2"/>
        <v>31665</v>
      </c>
      <c r="I40" s="4"/>
      <c r="J40" s="8"/>
      <c r="K40" s="4"/>
      <c r="L40" s="23"/>
      <c r="N40" s="17"/>
      <c r="O40" s="4"/>
      <c r="P40" s="4"/>
      <c r="Q40" s="4"/>
      <c r="R40" s="4"/>
      <c r="S40" s="4"/>
      <c r="T40" s="4"/>
      <c r="U40" s="4"/>
    </row>
    <row r="41" spans="3:21" ht="12.75">
      <c r="C41" s="1">
        <v>23</v>
      </c>
      <c r="D41" s="1" t="s">
        <v>147</v>
      </c>
      <c r="E41" s="26">
        <v>29762</v>
      </c>
      <c r="F41" s="21">
        <v>0</v>
      </c>
      <c r="G41" s="21">
        <f>ROUND((E41-'NI thresholds &amp; rates 2022'!$F$5)*'NI thresholds &amp; rates 2022'!$B$12,0)</f>
        <v>2851</v>
      </c>
      <c r="H41" s="21">
        <f t="shared" si="2"/>
        <v>32613</v>
      </c>
      <c r="I41" s="4"/>
      <c r="J41" s="8"/>
      <c r="K41" s="4"/>
      <c r="L41" s="23"/>
      <c r="N41" s="17"/>
      <c r="O41" s="4"/>
      <c r="P41" s="4"/>
      <c r="Q41" s="4"/>
      <c r="R41" s="4"/>
      <c r="S41" s="4"/>
      <c r="T41" s="4"/>
      <c r="U41" s="4"/>
    </row>
    <row r="42" spans="2:21" ht="12.75">
      <c r="B42" s="13"/>
      <c r="C42" s="1">
        <v>24</v>
      </c>
      <c r="D42" s="1" t="s">
        <v>148</v>
      </c>
      <c r="E42" s="26">
        <v>30619</v>
      </c>
      <c r="F42" s="21">
        <v>0</v>
      </c>
      <c r="G42" s="21">
        <f>ROUND((E42-'NI thresholds &amp; rates 2022'!$F$5)*'NI thresholds &amp; rates 2022'!$B$12,0)</f>
        <v>2970</v>
      </c>
      <c r="H42" s="21">
        <f t="shared" si="2"/>
        <v>33589</v>
      </c>
      <c r="I42" s="4"/>
      <c r="J42" s="8"/>
      <c r="K42" s="4"/>
      <c r="L42" s="23"/>
      <c r="N42" s="17"/>
      <c r="O42" s="4"/>
      <c r="P42" s="4"/>
      <c r="Q42" s="4"/>
      <c r="R42" s="4"/>
      <c r="S42" s="4"/>
      <c r="T42" s="4"/>
      <c r="U42" s="4"/>
    </row>
    <row r="43" spans="3:21" ht="12.75">
      <c r="C43" s="1">
        <v>25</v>
      </c>
      <c r="D43" s="1" t="s">
        <v>149</v>
      </c>
      <c r="E43" s="26">
        <v>31502</v>
      </c>
      <c r="F43" s="21">
        <v>0</v>
      </c>
      <c r="G43" s="21">
        <f>ROUND((E43-'NI thresholds &amp; rates 2022'!$F$5)*'NI thresholds &amp; rates 2022'!$B$12,0)</f>
        <v>3091</v>
      </c>
      <c r="H43" s="21">
        <f t="shared" si="2"/>
        <v>34593</v>
      </c>
      <c r="I43" s="4"/>
      <c r="J43" s="8"/>
      <c r="K43" s="4"/>
      <c r="L43" s="23"/>
      <c r="N43" s="17"/>
      <c r="O43" s="4"/>
      <c r="P43" s="4"/>
      <c r="Q43" s="4"/>
      <c r="R43" s="4"/>
      <c r="S43" s="4"/>
      <c r="T43" s="4"/>
      <c r="U43" s="4"/>
    </row>
    <row r="44" spans="3:21" ht="12.75">
      <c r="C44" s="1">
        <v>26</v>
      </c>
      <c r="D44" s="1" t="s">
        <v>150</v>
      </c>
      <c r="E44" s="26">
        <v>32411</v>
      </c>
      <c r="F44" s="21">
        <v>0</v>
      </c>
      <c r="G44" s="21">
        <f>ROUND((E44-'NI thresholds &amp; rates 2022'!$F$5)*'NI thresholds &amp; rates 2022'!$B$12,0)</f>
        <v>3217</v>
      </c>
      <c r="H44" s="21">
        <f t="shared" si="2"/>
        <v>35628</v>
      </c>
      <c r="I44" s="4"/>
      <c r="J44" s="8"/>
      <c r="K44" s="4"/>
      <c r="L44" s="23"/>
      <c r="N44" s="17"/>
      <c r="O44" s="4"/>
      <c r="P44" s="4"/>
      <c r="Q44" s="4"/>
      <c r="R44" s="4"/>
      <c r="S44" s="4"/>
      <c r="T44" s="4"/>
      <c r="U44" s="4"/>
    </row>
    <row r="45" spans="3:21" ht="12.75">
      <c r="C45" s="1" t="s">
        <v>54</v>
      </c>
      <c r="D45" s="1" t="s">
        <v>101</v>
      </c>
      <c r="E45" s="26">
        <v>33348</v>
      </c>
      <c r="F45" s="21">
        <v>0</v>
      </c>
      <c r="G45" s="21">
        <f>ROUND((E45-'NI thresholds &amp; rates 2022'!$F$5)*'NI thresholds &amp; rates 2022'!$B$12,0)</f>
        <v>3346</v>
      </c>
      <c r="H45" s="21">
        <f t="shared" si="2"/>
        <v>36694</v>
      </c>
      <c r="I45" s="4"/>
      <c r="J45" s="21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3:21" ht="12.75">
      <c r="C46" s="1" t="s">
        <v>55</v>
      </c>
      <c r="D46" s="1" t="s">
        <v>102</v>
      </c>
      <c r="E46" s="26">
        <v>34314</v>
      </c>
      <c r="F46" s="21">
        <v>0</v>
      </c>
      <c r="G46" s="21">
        <f>ROUND((E46-'NI thresholds &amp; rates 2022'!$F$5)*'NI thresholds &amp; rates 2022'!$B$12,0)</f>
        <v>3480</v>
      </c>
      <c r="H46" s="21">
        <f t="shared" si="2"/>
        <v>37794</v>
      </c>
      <c r="I46" s="4"/>
      <c r="J46" s="21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3:21" ht="12.75">
      <c r="C47" s="1" t="s">
        <v>56</v>
      </c>
      <c r="D47" s="1" t="s">
        <v>103</v>
      </c>
      <c r="E47" s="26">
        <v>35308</v>
      </c>
      <c r="F47" s="21">
        <v>0</v>
      </c>
      <c r="G47" s="21">
        <f>ROUND((E47-'NI thresholds &amp; rates 2022'!$F$5)*'NI thresholds &amp; rates 2022'!$B$12,0)</f>
        <v>3617</v>
      </c>
      <c r="H47" s="21">
        <f t="shared" si="2"/>
        <v>38925</v>
      </c>
      <c r="I47" s="4"/>
      <c r="J47" s="2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2.75">
      <c r="B48" s="13"/>
      <c r="C48" s="1" t="s">
        <v>57</v>
      </c>
      <c r="D48" s="1" t="s">
        <v>104</v>
      </c>
      <c r="E48" s="26">
        <v>36333</v>
      </c>
      <c r="F48" s="21">
        <v>0</v>
      </c>
      <c r="G48" s="21">
        <f>ROUND((E48-'NI thresholds &amp; rates 2022'!$F$5)*'NI thresholds &amp; rates 2022'!$B$12,0)</f>
        <v>3758</v>
      </c>
      <c r="H48" s="21">
        <f t="shared" si="2"/>
        <v>40091</v>
      </c>
      <c r="I48" s="4"/>
      <c r="J48" s="21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5:8" ht="12.75">
      <c r="E49" s="21"/>
      <c r="F49" s="4"/>
      <c r="G49" s="4"/>
      <c r="H49" s="4"/>
    </row>
    <row r="50" ht="12.75">
      <c r="A50" s="16" t="s">
        <v>43</v>
      </c>
    </row>
    <row r="51" spans="1:2" ht="12.75">
      <c r="A51" s="13" t="s">
        <v>169</v>
      </c>
      <c r="B51" s="3" t="s">
        <v>170</v>
      </c>
    </row>
    <row r="52" spans="1:2" ht="12.75">
      <c r="A52" s="13"/>
      <c r="B5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12.7109375" style="0" customWidth="1"/>
    <col min="3" max="4" width="9.28125" style="1" customWidth="1"/>
    <col min="5" max="8" width="11.7109375" style="0" customWidth="1"/>
  </cols>
  <sheetData>
    <row r="1" ht="12.75">
      <c r="A1" s="11" t="s">
        <v>45</v>
      </c>
    </row>
    <row r="3" ht="12.75">
      <c r="A3" s="11" t="s">
        <v>184</v>
      </c>
    </row>
    <row r="5" ht="12.75">
      <c r="J5" s="26"/>
    </row>
    <row r="6" spans="3:8" ht="12.75">
      <c r="C6" s="12" t="s">
        <v>0</v>
      </c>
      <c r="D6" s="12" t="s">
        <v>99</v>
      </c>
      <c r="E6" s="12" t="s">
        <v>1</v>
      </c>
      <c r="F6" s="12" t="s">
        <v>2</v>
      </c>
      <c r="G6" s="15" t="s">
        <v>24</v>
      </c>
      <c r="H6" s="12" t="s">
        <v>3</v>
      </c>
    </row>
    <row r="7" spans="1:22" ht="12.75">
      <c r="A7" s="11" t="s">
        <v>12</v>
      </c>
      <c r="C7" s="14">
        <v>3</v>
      </c>
      <c r="D7" s="1" t="s">
        <v>127</v>
      </c>
      <c r="E7" s="26">
        <v>19898</v>
      </c>
      <c r="F7" s="21">
        <f>ROUND(E7*'Pension rates 2022'!$D$7,0)</f>
        <v>4736</v>
      </c>
      <c r="G7" s="21">
        <f>ROUND((E7-'NI thresholds &amp; rates 2022'!$F$5)*'NI thresholds &amp; rates 2022'!$B$12,0)</f>
        <v>1490</v>
      </c>
      <c r="H7" s="21">
        <f>SUM(E7:G7)</f>
        <v>26124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3:22" ht="12.75">
      <c r="C8" s="14">
        <v>4</v>
      </c>
      <c r="D8" s="1" t="s">
        <v>128</v>
      </c>
      <c r="E8" s="26">
        <v>20092</v>
      </c>
      <c r="F8" s="21">
        <f>ROUND(E8*'Pension rates 2022'!$D$7,0)</f>
        <v>4782</v>
      </c>
      <c r="G8" s="21">
        <f>ROUND((E8-'NI thresholds &amp; rates 2022'!$F$5)*'NI thresholds &amp; rates 2022'!$B$12,0)</f>
        <v>1517</v>
      </c>
      <c r="H8" s="21">
        <f>SUM(E8:G8)</f>
        <v>26391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3:22" ht="12.75">
      <c r="C9" s="1" t="s">
        <v>173</v>
      </c>
      <c r="D9" s="1" t="s">
        <v>129</v>
      </c>
      <c r="E9" s="26">
        <v>20333</v>
      </c>
      <c r="F9" s="21">
        <f>ROUND(E9*'Pension rates 2022'!$D$7,0)</f>
        <v>4839</v>
      </c>
      <c r="G9" s="21">
        <f>ROUND((E9-'NI thresholds &amp; rates 2022'!$F$5)*'NI thresholds &amp; rates 2022'!$B$12,0)</f>
        <v>1550</v>
      </c>
      <c r="H9" s="21">
        <f>SUM(E9:G9)</f>
        <v>26722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5:22" ht="12.75">
      <c r="E10" s="20"/>
      <c r="F10" s="21"/>
      <c r="G10" s="21"/>
      <c r="H10" s="2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2.75">
      <c r="A11" s="11" t="s">
        <v>4</v>
      </c>
      <c r="C11" s="1">
        <v>5</v>
      </c>
      <c r="D11" s="1" t="s">
        <v>129</v>
      </c>
      <c r="E11" s="26">
        <v>20333</v>
      </c>
      <c r="F11" s="21">
        <f>ROUND(E11*'Pension rates 2022'!$D$7,0)</f>
        <v>4839</v>
      </c>
      <c r="G11" s="21">
        <f>ROUND((E11-'NI thresholds &amp; rates 2022'!$F$5)*'NI thresholds &amp; rates 2022'!$B$12,0)</f>
        <v>1550</v>
      </c>
      <c r="H11" s="21">
        <f>SUM(E11:G11)</f>
        <v>26722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3:22" ht="12.75">
      <c r="C12" s="14">
        <v>6</v>
      </c>
      <c r="D12" s="1" t="s">
        <v>130</v>
      </c>
      <c r="E12" s="26">
        <v>20578</v>
      </c>
      <c r="F12" s="21">
        <f>ROUND(E12*'Pension rates 2022'!$D$7,0)</f>
        <v>4898</v>
      </c>
      <c r="G12" s="21">
        <f>ROUND((E12-'NI thresholds &amp; rates 2022'!$F$5)*'NI thresholds &amp; rates 2022'!$B$12,0)</f>
        <v>1584</v>
      </c>
      <c r="H12" s="21">
        <f>SUM(E12:G12)</f>
        <v>27060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3:22" ht="12.75">
      <c r="C13" s="14">
        <v>7</v>
      </c>
      <c r="D13" s="1" t="s">
        <v>131</v>
      </c>
      <c r="E13" s="26">
        <v>20863</v>
      </c>
      <c r="F13" s="21">
        <f>ROUND(E13*'Pension rates 2022'!$D$7,0)</f>
        <v>4965</v>
      </c>
      <c r="G13" s="21">
        <f>ROUND((E13-'NI thresholds &amp; rates 2022'!$F$5)*'NI thresholds &amp; rates 2022'!$B$12,0)</f>
        <v>1623</v>
      </c>
      <c r="H13" s="21">
        <f>SUM(E13:G13)</f>
        <v>27451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3:22" ht="12.75">
      <c r="C14" s="14" t="s">
        <v>46</v>
      </c>
      <c r="D14" s="1" t="s">
        <v>132</v>
      </c>
      <c r="E14" s="26">
        <v>21134</v>
      </c>
      <c r="F14" s="21">
        <f>ROUND(E14*'Pension rates 2022'!$D$7,0)</f>
        <v>5030</v>
      </c>
      <c r="G14" s="21">
        <f>ROUND((E14-'NI thresholds &amp; rates 2022'!$F$5)*'NI thresholds &amp; rates 2022'!$B$12,0)</f>
        <v>1661</v>
      </c>
      <c r="H14" s="21">
        <f>SUM(E14:G14)</f>
        <v>27825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3:22" ht="12.75">
      <c r="C15" s="1" t="s">
        <v>174</v>
      </c>
      <c r="D15" s="1" t="s">
        <v>133</v>
      </c>
      <c r="E15" s="26">
        <v>21400</v>
      </c>
      <c r="F15" s="21">
        <f>ROUND(E15*'Pension rates 2022'!$D$7,0)</f>
        <v>5093</v>
      </c>
      <c r="G15" s="21">
        <f>ROUND((E15-'NI thresholds &amp; rates 2022'!$F$5)*'NI thresholds &amp; rates 2022'!$B$12,0)</f>
        <v>1697</v>
      </c>
      <c r="H15" s="21">
        <f>SUM(E15:G15)</f>
        <v>28190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5:22" ht="12.75">
      <c r="E16" s="20"/>
      <c r="F16" s="21"/>
      <c r="G16" s="1"/>
      <c r="H16" s="2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2.75">
      <c r="A17" s="11" t="s">
        <v>5</v>
      </c>
      <c r="C17" s="1">
        <v>8</v>
      </c>
      <c r="D17" s="1" t="s">
        <v>132</v>
      </c>
      <c r="E17" s="26">
        <v>21134</v>
      </c>
      <c r="F17" s="21">
        <f>ROUND(E17*'Pension rates 2022'!$D$7,0)</f>
        <v>5030</v>
      </c>
      <c r="G17" s="21">
        <f>ROUND((E17-'NI thresholds &amp; rates 2022'!$F$5)*'NI thresholds &amp; rates 2022'!$B$12,0)</f>
        <v>1661</v>
      </c>
      <c r="H17" s="21">
        <f aca="true" t="shared" si="0" ref="H17:H23">SUM(E17:G17)</f>
        <v>27825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3:22" ht="12.75">
      <c r="C18" s="1">
        <v>9</v>
      </c>
      <c r="D18" s="1" t="s">
        <v>133</v>
      </c>
      <c r="E18" s="26">
        <v>21400</v>
      </c>
      <c r="F18" s="21">
        <f>ROUND(E18*'Pension rates 2022'!$D$7,0)</f>
        <v>5093</v>
      </c>
      <c r="G18" s="21">
        <f>ROUND((E18-'NI thresholds &amp; rates 2022'!$F$5)*'NI thresholds &amp; rates 2022'!$B$12,0)</f>
        <v>1697</v>
      </c>
      <c r="H18" s="21">
        <f t="shared" si="0"/>
        <v>28190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3:22" ht="12.75">
      <c r="C19" s="1">
        <v>10</v>
      </c>
      <c r="D19" s="1" t="s">
        <v>134</v>
      </c>
      <c r="E19" s="26">
        <v>21761</v>
      </c>
      <c r="F19" s="21">
        <f>ROUND(E19*'Pension rates 2022'!$D$7,0)</f>
        <v>5179</v>
      </c>
      <c r="G19" s="21">
        <f>ROUND((E19-'NI thresholds &amp; rates 2022'!$F$5)*'NI thresholds &amp; rates 2022'!$B$12,0)</f>
        <v>1747</v>
      </c>
      <c r="H19" s="21">
        <f t="shared" si="0"/>
        <v>28687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3:22" ht="12.75">
      <c r="C20" s="14">
        <v>11</v>
      </c>
      <c r="D20" s="1" t="s">
        <v>135</v>
      </c>
      <c r="E20" s="26">
        <v>22197</v>
      </c>
      <c r="F20" s="21">
        <f>ROUND(E20*'Pension rates 2022'!$D$7,0)</f>
        <v>5283</v>
      </c>
      <c r="G20" s="21">
        <f>ROUND((E20-'NI thresholds &amp; rates 2022'!$F$5)*'NI thresholds &amp; rates 2022'!$B$12,0)</f>
        <v>1807</v>
      </c>
      <c r="H20" s="21">
        <f t="shared" si="0"/>
        <v>29287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3:22" ht="12.75">
      <c r="C21" s="14" t="s">
        <v>47</v>
      </c>
      <c r="D21" s="1" t="s">
        <v>136</v>
      </c>
      <c r="E21" s="26">
        <v>22630</v>
      </c>
      <c r="F21" s="21">
        <f>ROUND(E21*'Pension rates 2022'!$D$7,0)</f>
        <v>5386</v>
      </c>
      <c r="G21" s="21">
        <f>ROUND((E21-'NI thresholds &amp; rates 2022'!$F$5)*'NI thresholds &amp; rates 2022'!$B$12,0)</f>
        <v>1867</v>
      </c>
      <c r="H21" s="21">
        <f t="shared" si="0"/>
        <v>29883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3:22" ht="12.75">
      <c r="C22" s="14" t="s">
        <v>48</v>
      </c>
      <c r="D22" s="1" t="s">
        <v>137</v>
      </c>
      <c r="E22" s="26">
        <v>23149</v>
      </c>
      <c r="F22" s="21">
        <f>ROUND(E22*'Pension rates 2022'!$D$7,0)</f>
        <v>5509</v>
      </c>
      <c r="G22" s="21">
        <f>ROUND((E22-'NI thresholds &amp; rates 2022'!$F$5)*'NI thresholds &amp; rates 2022'!$B$12,0)</f>
        <v>1939</v>
      </c>
      <c r="H22" s="21">
        <f t="shared" si="0"/>
        <v>30597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3:22" ht="12.75">
      <c r="C23" s="14" t="s">
        <v>49</v>
      </c>
      <c r="D23" s="1" t="s">
        <v>138</v>
      </c>
      <c r="E23" s="26">
        <v>23662</v>
      </c>
      <c r="F23" s="21">
        <f>ROUND(E23*'Pension rates 2022'!$D$7,0)</f>
        <v>5632</v>
      </c>
      <c r="G23" s="21">
        <f>ROUND((E23-'NI thresholds &amp; rates 2022'!$F$5)*'NI thresholds &amp; rates 2022'!$B$12,0)</f>
        <v>2010</v>
      </c>
      <c r="H23" s="21">
        <f t="shared" si="0"/>
        <v>31304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5:22" ht="12.75">
      <c r="E24" s="20"/>
      <c r="F24" s="21"/>
      <c r="G24" s="21"/>
      <c r="H24" s="2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11" t="s">
        <v>6</v>
      </c>
      <c r="B25" s="13"/>
      <c r="C25" s="1">
        <v>12</v>
      </c>
      <c r="D25" s="1" t="s">
        <v>136</v>
      </c>
      <c r="E25" s="26">
        <v>22630</v>
      </c>
      <c r="F25" s="21">
        <f>ROUND(E25*'Pension rates 2022'!$D$7,0)</f>
        <v>5386</v>
      </c>
      <c r="G25" s="21">
        <f>ROUND((E25-'NI thresholds &amp; rates 2022'!$F$5)*'NI thresholds &amp; rates 2022'!$B$12,0)</f>
        <v>1867</v>
      </c>
      <c r="H25" s="21">
        <f aca="true" t="shared" si="1" ref="H25:H36">SUM(E25:G25)</f>
        <v>29883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2:22" ht="12.75">
      <c r="B26" s="13"/>
      <c r="C26" s="1">
        <v>13</v>
      </c>
      <c r="D26" s="1" t="s">
        <v>137</v>
      </c>
      <c r="E26" s="26">
        <v>23149</v>
      </c>
      <c r="F26" s="21">
        <f>ROUND(E26*'Pension rates 2022'!$D$7,0)</f>
        <v>5509</v>
      </c>
      <c r="G26" s="21">
        <f>ROUND((E26-'NI thresholds &amp; rates 2022'!$F$5)*'NI thresholds &amp; rates 2022'!$B$12,0)</f>
        <v>1939</v>
      </c>
      <c r="H26" s="21">
        <f t="shared" si="1"/>
        <v>30597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2:22" ht="12.75">
      <c r="B27" s="13"/>
      <c r="C27" s="1">
        <v>14</v>
      </c>
      <c r="D27" s="1" t="s">
        <v>138</v>
      </c>
      <c r="E27" s="26">
        <v>23662</v>
      </c>
      <c r="F27" s="21">
        <f>ROUND(E27*'Pension rates 2022'!$D$7,0)</f>
        <v>5632</v>
      </c>
      <c r="G27" s="21">
        <f>ROUND((E27-'NI thresholds &amp; rates 2022'!$F$5)*'NI thresholds &amp; rates 2022'!$B$12,0)</f>
        <v>2010</v>
      </c>
      <c r="H27" s="21">
        <f t="shared" si="1"/>
        <v>31304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2:22" ht="12.75">
      <c r="B28" s="13"/>
      <c r="C28" s="1">
        <v>15</v>
      </c>
      <c r="D28" s="1" t="s">
        <v>139</v>
      </c>
      <c r="E28" s="26">
        <v>24144</v>
      </c>
      <c r="F28" s="21">
        <f>ROUND(E28*'Pension rates 2022'!$D$7,0)</f>
        <v>5746</v>
      </c>
      <c r="G28" s="21">
        <f>ROUND((E28-'NI thresholds &amp; rates 2022'!$F$5)*'NI thresholds &amp; rates 2022'!$B$12,0)</f>
        <v>2076</v>
      </c>
      <c r="H28" s="21">
        <f t="shared" si="1"/>
        <v>31966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2:22" ht="12.75">
      <c r="B29" s="13"/>
      <c r="C29" s="1">
        <v>16</v>
      </c>
      <c r="D29" s="1" t="s">
        <v>140</v>
      </c>
      <c r="E29" s="26">
        <v>24715</v>
      </c>
      <c r="F29" s="21">
        <f>ROUND(E29*'Pension rates 2022'!$D$7,0)</f>
        <v>5882</v>
      </c>
      <c r="G29" s="21">
        <f>ROUND((E29-'NI thresholds &amp; rates 2022'!$F$5)*'NI thresholds &amp; rates 2022'!$B$12,0)</f>
        <v>2155</v>
      </c>
      <c r="H29" s="21">
        <f t="shared" si="1"/>
        <v>32752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2:22" ht="12.75">
      <c r="B30" s="13"/>
      <c r="C30" s="1">
        <v>17</v>
      </c>
      <c r="D30" s="1" t="s">
        <v>141</v>
      </c>
      <c r="E30" s="26">
        <v>25285</v>
      </c>
      <c r="F30" s="21">
        <f>ROUND(E30*'Pension rates 2022'!$D$7,0)</f>
        <v>6018</v>
      </c>
      <c r="G30" s="21">
        <f>ROUND((E30-'NI thresholds &amp; rates 2022'!$F$5)*'NI thresholds &amp; rates 2022'!$B$12,0)</f>
        <v>2234</v>
      </c>
      <c r="H30" s="21">
        <f t="shared" si="1"/>
        <v>33537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2.75">
      <c r="B31" s="13"/>
      <c r="C31" s="1">
        <v>18</v>
      </c>
      <c r="D31" s="1" t="s">
        <v>142</v>
      </c>
      <c r="E31" s="26">
        <v>25948</v>
      </c>
      <c r="F31" s="21">
        <f>ROUND(E31*'Pension rates 2022'!$D$7,0)</f>
        <v>6176</v>
      </c>
      <c r="G31" s="21">
        <f>ROUND((E31-'NI thresholds &amp; rates 2022'!$F$5)*'NI thresholds &amp; rates 2022'!$B$12,0)</f>
        <v>2325</v>
      </c>
      <c r="H31" s="21">
        <f t="shared" si="1"/>
        <v>34449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12.75">
      <c r="B32" s="13"/>
      <c r="C32" s="1">
        <v>19</v>
      </c>
      <c r="D32" s="1" t="s">
        <v>143</v>
      </c>
      <c r="E32" s="26">
        <v>26642</v>
      </c>
      <c r="F32" s="21">
        <f>ROUND(E32*'Pension rates 2022'!$D$7,0)</f>
        <v>6341</v>
      </c>
      <c r="G32" s="21">
        <f>ROUND((E32-'NI thresholds &amp; rates 2022'!$F$5)*'NI thresholds &amp; rates 2022'!$B$12,0)</f>
        <v>2421</v>
      </c>
      <c r="H32" s="21">
        <f t="shared" si="1"/>
        <v>35404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2:22" ht="12.75">
      <c r="B33" s="13"/>
      <c r="C33" s="1" t="s">
        <v>50</v>
      </c>
      <c r="D33" s="1" t="s">
        <v>144</v>
      </c>
      <c r="E33" s="26">
        <v>27396</v>
      </c>
      <c r="F33" s="21">
        <f>ROUND(E33*'Pension rates 2022'!$D$7,0)</f>
        <v>6520</v>
      </c>
      <c r="G33" s="21">
        <f>ROUND((E33-'NI thresholds &amp; rates 2022'!$F$5)*'NI thresholds &amp; rates 2022'!$B$12,0)</f>
        <v>2525</v>
      </c>
      <c r="H33" s="21">
        <f t="shared" si="1"/>
        <v>36441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2:22" ht="12.75">
      <c r="B34" s="13"/>
      <c r="C34" s="1" t="s">
        <v>51</v>
      </c>
      <c r="D34" s="1" t="s">
        <v>145</v>
      </c>
      <c r="E34" s="26">
        <v>28131</v>
      </c>
      <c r="F34" s="21">
        <f>ROUND(E34*'Pension rates 2022'!$D$7,0)</f>
        <v>6695</v>
      </c>
      <c r="G34" s="21">
        <f>ROUND((E34-'NI thresholds &amp; rates 2022'!$F$5)*'NI thresholds &amp; rates 2022'!$B$12,0)</f>
        <v>2626</v>
      </c>
      <c r="H34" s="21">
        <f t="shared" si="1"/>
        <v>37452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2:22" ht="12.75">
      <c r="B35" s="13"/>
      <c r="C35" s="1" t="s">
        <v>52</v>
      </c>
      <c r="D35" s="1" t="s">
        <v>146</v>
      </c>
      <c r="E35" s="26">
        <v>28929</v>
      </c>
      <c r="F35" s="21">
        <f>ROUND(E35*'Pension rates 2022'!$D$7,0)</f>
        <v>6885</v>
      </c>
      <c r="G35" s="21">
        <f>ROUND((E35-'NI thresholds &amp; rates 2022'!$F$5)*'NI thresholds &amp; rates 2022'!$B$12,0)</f>
        <v>2736</v>
      </c>
      <c r="H35" s="21">
        <f t="shared" si="1"/>
        <v>38550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2:22" ht="12.75">
      <c r="B36" s="13"/>
      <c r="C36" s="1" t="s">
        <v>53</v>
      </c>
      <c r="D36" s="1" t="s">
        <v>147</v>
      </c>
      <c r="E36" s="26">
        <v>29762</v>
      </c>
      <c r="F36" s="21">
        <f>ROUND(E36*'Pension rates 2022'!$D$7,0)</f>
        <v>7083</v>
      </c>
      <c r="G36" s="21">
        <f>ROUND((E36-'NI thresholds &amp; rates 2022'!$F$5)*'NI thresholds &amp; rates 2022'!$B$12,0)</f>
        <v>2851</v>
      </c>
      <c r="H36" s="21">
        <f t="shared" si="1"/>
        <v>39696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5:8" ht="12.75">
      <c r="E37" s="20"/>
      <c r="F37" s="1"/>
      <c r="G37" s="21"/>
      <c r="H37" s="1"/>
    </row>
    <row r="38" spans="1:22" ht="12.75">
      <c r="A38" s="11" t="s">
        <v>7</v>
      </c>
      <c r="B38" s="13"/>
      <c r="C38" s="1">
        <v>20</v>
      </c>
      <c r="D38" s="1" t="s">
        <v>144</v>
      </c>
      <c r="E38" s="26">
        <v>27396</v>
      </c>
      <c r="F38" s="21">
        <f>ROUND(E38*'Pension rates 2022'!$D$7,0)</f>
        <v>6520</v>
      </c>
      <c r="G38" s="21">
        <f>ROUND((E38-'NI thresholds &amp; rates 2022'!$F$5)*'NI thresholds &amp; rates 2022'!$B$12,0)</f>
        <v>2525</v>
      </c>
      <c r="H38" s="21">
        <f aca="true" t="shared" si="2" ref="H38:H48">SUM(E38:G38)</f>
        <v>36441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3:22" ht="12.75">
      <c r="C39" s="1">
        <v>21</v>
      </c>
      <c r="D39" s="1" t="s">
        <v>145</v>
      </c>
      <c r="E39" s="26">
        <v>28131</v>
      </c>
      <c r="F39" s="21">
        <f>ROUND(E39*'Pension rates 2022'!$D$7,0)</f>
        <v>6695</v>
      </c>
      <c r="G39" s="21">
        <f>ROUND((E39-'NI thresholds &amp; rates 2022'!$F$5)*'NI thresholds &amp; rates 2022'!$B$12,0)</f>
        <v>2626</v>
      </c>
      <c r="H39" s="21">
        <f t="shared" si="2"/>
        <v>37452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3:22" ht="12.75">
      <c r="C40" s="1">
        <v>22</v>
      </c>
      <c r="D40" s="1" t="s">
        <v>146</v>
      </c>
      <c r="E40" s="26">
        <v>28929</v>
      </c>
      <c r="F40" s="21">
        <f>ROUND(E40*'Pension rates 2022'!$D$7,0)</f>
        <v>6885</v>
      </c>
      <c r="G40" s="21">
        <f>ROUND((E40-'NI thresholds &amp; rates 2022'!$F$5)*'NI thresholds &amp; rates 2022'!$B$12,0)</f>
        <v>2736</v>
      </c>
      <c r="H40" s="21">
        <f t="shared" si="2"/>
        <v>38550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3:22" ht="12.75">
      <c r="C41" s="1">
        <v>23</v>
      </c>
      <c r="D41" s="1" t="s">
        <v>147</v>
      </c>
      <c r="E41" s="26">
        <v>29762</v>
      </c>
      <c r="F41" s="21">
        <f>ROUND(E41*'Pension rates 2022'!$D$7,0)</f>
        <v>7083</v>
      </c>
      <c r="G41" s="21">
        <f>ROUND((E41-'NI thresholds &amp; rates 2022'!$F$5)*'NI thresholds &amp; rates 2022'!$B$12,0)</f>
        <v>2851</v>
      </c>
      <c r="H41" s="21">
        <f t="shared" si="2"/>
        <v>39696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2:22" ht="12.75">
      <c r="B42" s="13"/>
      <c r="C42" s="1">
        <v>24</v>
      </c>
      <c r="D42" s="1" t="s">
        <v>148</v>
      </c>
      <c r="E42" s="26">
        <v>30619</v>
      </c>
      <c r="F42" s="21">
        <f>ROUND(E42*'Pension rates 2022'!$D$7,0)</f>
        <v>7287</v>
      </c>
      <c r="G42" s="21">
        <f>ROUND((E42-'NI thresholds &amp; rates 2022'!$F$5)*'NI thresholds &amp; rates 2022'!$B$12,0)</f>
        <v>2970</v>
      </c>
      <c r="H42" s="21">
        <f t="shared" si="2"/>
        <v>40876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3:22" ht="12.75">
      <c r="C43" s="1">
        <v>25</v>
      </c>
      <c r="D43" s="1" t="s">
        <v>149</v>
      </c>
      <c r="E43" s="26">
        <v>31502</v>
      </c>
      <c r="F43" s="21">
        <f>ROUND(E43*'Pension rates 2022'!$D$7,0)</f>
        <v>7497</v>
      </c>
      <c r="G43" s="21">
        <f>ROUND((E43-'NI thresholds &amp; rates 2022'!$F$5)*'NI thresholds &amp; rates 2022'!$B$12,0)</f>
        <v>3091</v>
      </c>
      <c r="H43" s="21">
        <f t="shared" si="2"/>
        <v>42090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3:22" ht="12.75">
      <c r="C44" s="1">
        <v>26</v>
      </c>
      <c r="D44" s="1" t="s">
        <v>150</v>
      </c>
      <c r="E44" s="26">
        <v>32411</v>
      </c>
      <c r="F44" s="21">
        <f>ROUND(E44*'Pension rates 2022'!$D$7,0)</f>
        <v>7714</v>
      </c>
      <c r="G44" s="21">
        <f>ROUND((E44-'NI thresholds &amp; rates 2022'!$F$5)*'NI thresholds &amp; rates 2022'!$B$12,0)</f>
        <v>3217</v>
      </c>
      <c r="H44" s="21">
        <f t="shared" si="2"/>
        <v>43342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3:22" ht="12.75">
      <c r="C45" s="1" t="s">
        <v>54</v>
      </c>
      <c r="D45" s="1" t="s">
        <v>101</v>
      </c>
      <c r="E45" s="26">
        <v>33348</v>
      </c>
      <c r="F45" s="21">
        <f>ROUND(E45*'Pension rates 2022'!$D$7,0)</f>
        <v>7937</v>
      </c>
      <c r="G45" s="21">
        <f>ROUND((E45-'NI thresholds &amp; rates 2022'!$F$5)*'NI thresholds &amp; rates 2022'!$B$12,0)</f>
        <v>3346</v>
      </c>
      <c r="H45" s="21">
        <f t="shared" si="2"/>
        <v>44631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3:22" ht="12.75">
      <c r="C46" s="1" t="s">
        <v>55</v>
      </c>
      <c r="D46" s="1" t="s">
        <v>102</v>
      </c>
      <c r="E46" s="26">
        <v>34314</v>
      </c>
      <c r="F46" s="21">
        <f>ROUND(E46*'Pension rates 2022'!$D$7,0)</f>
        <v>8167</v>
      </c>
      <c r="G46" s="21">
        <f>ROUND((E46-'NI thresholds &amp; rates 2022'!$F$5)*'NI thresholds &amp; rates 2022'!$B$12,0)</f>
        <v>3480</v>
      </c>
      <c r="H46" s="21">
        <f t="shared" si="2"/>
        <v>45961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3:22" ht="12.75">
      <c r="C47" s="1" t="s">
        <v>56</v>
      </c>
      <c r="D47" s="1" t="s">
        <v>103</v>
      </c>
      <c r="E47" s="26">
        <v>35308</v>
      </c>
      <c r="F47" s="21">
        <f>ROUND(E47*'Pension rates 2022'!$D$7,0)</f>
        <v>8403</v>
      </c>
      <c r="G47" s="21">
        <f>ROUND((E47-'NI thresholds &amp; rates 2022'!$F$5)*'NI thresholds &amp; rates 2022'!$B$12,0)</f>
        <v>3617</v>
      </c>
      <c r="H47" s="21">
        <f t="shared" si="2"/>
        <v>47328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2:22" ht="12.75">
      <c r="B48" s="13"/>
      <c r="C48" s="1" t="s">
        <v>57</v>
      </c>
      <c r="D48" s="1" t="s">
        <v>104</v>
      </c>
      <c r="E48" s="26">
        <v>36333</v>
      </c>
      <c r="F48" s="21">
        <f>ROUND(E48*'Pension rates 2022'!$D$7,0)</f>
        <v>8647</v>
      </c>
      <c r="G48" s="21">
        <f>ROUND((E48-'NI thresholds &amp; rates 2022'!$F$5)*'NI thresholds &amp; rates 2022'!$B$12,0)</f>
        <v>3758</v>
      </c>
      <c r="H48" s="21">
        <f t="shared" si="2"/>
        <v>48738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5:8" ht="12.75">
      <c r="E49" s="4"/>
      <c r="F49" s="4"/>
      <c r="G49" s="4"/>
      <c r="H49" s="4"/>
    </row>
    <row r="50" ht="12.75">
      <c r="A50" s="16" t="s">
        <v>43</v>
      </c>
    </row>
    <row r="51" spans="1:2" ht="12.75">
      <c r="A51" s="13" t="s">
        <v>169</v>
      </c>
      <c r="B51" s="3" t="s">
        <v>170</v>
      </c>
    </row>
    <row r="52" spans="1:2" ht="12.75">
      <c r="A52" s="13"/>
      <c r="B5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2.7109375" style="0" customWidth="1"/>
    <col min="3" max="4" width="9.28125" style="1" customWidth="1"/>
    <col min="5" max="8" width="11.7109375" style="0" customWidth="1"/>
  </cols>
  <sheetData>
    <row r="1" ht="12.75">
      <c r="A1" s="11" t="s">
        <v>45</v>
      </c>
    </row>
    <row r="3" ht="12.75">
      <c r="A3" s="11" t="s">
        <v>185</v>
      </c>
    </row>
    <row r="6" spans="3:8" ht="12.75">
      <c r="C6" s="12" t="s">
        <v>0</v>
      </c>
      <c r="D6" s="12" t="s">
        <v>99</v>
      </c>
      <c r="E6" s="12" t="s">
        <v>1</v>
      </c>
      <c r="F6" s="12" t="s">
        <v>2</v>
      </c>
      <c r="G6" s="15" t="s">
        <v>24</v>
      </c>
      <c r="H6" s="12" t="s">
        <v>3</v>
      </c>
    </row>
    <row r="7" spans="1:22" ht="12.75">
      <c r="A7" s="11" t="s">
        <v>12</v>
      </c>
      <c r="C7" s="14">
        <v>3</v>
      </c>
      <c r="D7" s="1" t="s">
        <v>127</v>
      </c>
      <c r="E7" s="26">
        <v>19898</v>
      </c>
      <c r="F7" s="20">
        <f>ROUND(E7*'Pension rates 2022'!$D$5,0)</f>
        <v>995</v>
      </c>
      <c r="G7" s="21">
        <f>ROUND((E7-'NI thresholds &amp; rates 2022'!$F$5)*'NI thresholds &amp; rates 2022'!$B$12,0)</f>
        <v>1490</v>
      </c>
      <c r="H7" s="20">
        <f>SUM(E7:G7)</f>
        <v>22383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3:22" ht="12.75">
      <c r="C8" s="14">
        <v>4</v>
      </c>
      <c r="D8" s="1" t="s">
        <v>128</v>
      </c>
      <c r="E8" s="26">
        <v>20092</v>
      </c>
      <c r="F8" s="20">
        <f>ROUND(E8*'Pension rates 2022'!$D$5,0)</f>
        <v>1005</v>
      </c>
      <c r="G8" s="21">
        <f>ROUND((E8-'NI thresholds &amp; rates 2022'!$F$5)*'NI thresholds &amp; rates 2022'!$B$12,0)</f>
        <v>1517</v>
      </c>
      <c r="H8" s="20">
        <f>SUM(E8:G8)</f>
        <v>22614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3:22" ht="12.75">
      <c r="C9" s="1" t="s">
        <v>173</v>
      </c>
      <c r="D9" s="1" t="s">
        <v>129</v>
      </c>
      <c r="E9" s="26">
        <v>20333</v>
      </c>
      <c r="F9" s="20">
        <f>ROUND(E9*'Pension rates 2022'!$D$5,0)</f>
        <v>1017</v>
      </c>
      <c r="G9" s="21">
        <f>ROUND((E9-'NI thresholds &amp; rates 2022'!$F$5)*'NI thresholds &amp; rates 2022'!$B$12,0)</f>
        <v>1550</v>
      </c>
      <c r="H9" s="20">
        <f>SUM(E9:G9)</f>
        <v>22900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5:22" ht="12.75">
      <c r="E10" s="20"/>
      <c r="F10" s="21"/>
      <c r="G10" s="21"/>
      <c r="H10" s="2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2.75">
      <c r="A11" s="11" t="s">
        <v>4</v>
      </c>
      <c r="C11" s="1">
        <v>5</v>
      </c>
      <c r="D11" s="1" t="s">
        <v>129</v>
      </c>
      <c r="E11" s="26">
        <v>20333</v>
      </c>
      <c r="F11" s="20">
        <f>ROUND(E11*'Pension rates 2022'!$D$5,0)</f>
        <v>1017</v>
      </c>
      <c r="G11" s="21">
        <f>ROUND((E11-'NI thresholds &amp; rates 2022'!$F$5)*'NI thresholds &amp; rates 2022'!$B$12,0)</f>
        <v>1550</v>
      </c>
      <c r="H11" s="20">
        <f>SUM(E11:G11)</f>
        <v>22900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3:22" ht="12.75">
      <c r="C12" s="14">
        <v>6</v>
      </c>
      <c r="D12" s="1" t="s">
        <v>130</v>
      </c>
      <c r="E12" s="26">
        <v>20578</v>
      </c>
      <c r="F12" s="20">
        <f>ROUND(E12*'Pension rates 2022'!$D$5,0)</f>
        <v>1029</v>
      </c>
      <c r="G12" s="21">
        <f>ROUND((E12-'NI thresholds &amp; rates 2022'!$F$5)*'NI thresholds &amp; rates 2022'!$B$12,0)</f>
        <v>1584</v>
      </c>
      <c r="H12" s="20">
        <f>SUM(E12:G12)</f>
        <v>23191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3:22" ht="12.75">
      <c r="C13" s="14">
        <v>7</v>
      </c>
      <c r="D13" s="1" t="s">
        <v>131</v>
      </c>
      <c r="E13" s="26">
        <v>20863</v>
      </c>
      <c r="F13" s="20">
        <f>ROUND(E13*'Pension rates 2022'!$D$5,0)</f>
        <v>1043</v>
      </c>
      <c r="G13" s="21">
        <f>ROUND((E13-'NI thresholds &amp; rates 2022'!$F$5)*'NI thresholds &amp; rates 2022'!$B$12,0)</f>
        <v>1623</v>
      </c>
      <c r="H13" s="20">
        <f>SUM(E13:G13)</f>
        <v>23529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3:22" ht="12.75">
      <c r="C14" s="14" t="s">
        <v>46</v>
      </c>
      <c r="D14" s="1" t="s">
        <v>132</v>
      </c>
      <c r="E14" s="26">
        <v>21134</v>
      </c>
      <c r="F14" s="20">
        <f>ROUND(E14*'Pension rates 2022'!$D$5,0)</f>
        <v>1057</v>
      </c>
      <c r="G14" s="21">
        <f>ROUND((E14-'NI thresholds &amp; rates 2022'!$F$5)*'NI thresholds &amp; rates 2022'!$B$12,0)</f>
        <v>1661</v>
      </c>
      <c r="H14" s="20">
        <f>SUM(E14:G14)</f>
        <v>23852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3:22" ht="12.75">
      <c r="C15" s="1" t="s">
        <v>174</v>
      </c>
      <c r="D15" s="1" t="s">
        <v>133</v>
      </c>
      <c r="E15" s="26">
        <v>21400</v>
      </c>
      <c r="F15" s="20">
        <f>ROUND(E15*'Pension rates 2022'!$D$5,0)</f>
        <v>1070</v>
      </c>
      <c r="G15" s="21">
        <f>ROUND((E15-'NI thresholds &amp; rates 2022'!$F$5)*'NI thresholds &amp; rates 2022'!$B$12,0)</f>
        <v>1697</v>
      </c>
      <c r="H15" s="20">
        <f>SUM(E15:G15)</f>
        <v>24167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5:22" ht="12.75">
      <c r="E16" s="20"/>
      <c r="F16" s="1"/>
      <c r="G16" s="1"/>
      <c r="H16" s="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2.75">
      <c r="A17" s="11" t="s">
        <v>5</v>
      </c>
      <c r="C17" s="1">
        <v>8</v>
      </c>
      <c r="D17" s="1" t="s">
        <v>132</v>
      </c>
      <c r="E17" s="26">
        <v>21134</v>
      </c>
      <c r="F17" s="20">
        <f>ROUND(E17*'Pension rates 2022'!$D$5,0)</f>
        <v>1057</v>
      </c>
      <c r="G17" s="21">
        <f>ROUND((E17-'NI thresholds &amp; rates 2022'!$F$5)*'NI thresholds &amp; rates 2022'!$B$12,0)</f>
        <v>1661</v>
      </c>
      <c r="H17" s="20">
        <f aca="true" t="shared" si="0" ref="H17:H23">SUM(E17:G17)</f>
        <v>23852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3:22" ht="12.75">
      <c r="C18" s="1">
        <v>9</v>
      </c>
      <c r="D18" s="1" t="s">
        <v>133</v>
      </c>
      <c r="E18" s="26">
        <v>21400</v>
      </c>
      <c r="F18" s="20">
        <f>ROUND(E18*'Pension rates 2022'!$D$5,0)</f>
        <v>1070</v>
      </c>
      <c r="G18" s="21">
        <f>ROUND((E18-'NI thresholds &amp; rates 2022'!$F$5)*'NI thresholds &amp; rates 2022'!$B$12,0)</f>
        <v>1697</v>
      </c>
      <c r="H18" s="20">
        <f t="shared" si="0"/>
        <v>24167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3:22" ht="12.75">
      <c r="C19" s="1">
        <v>10</v>
      </c>
      <c r="D19" s="1" t="s">
        <v>134</v>
      </c>
      <c r="E19" s="26">
        <v>21761</v>
      </c>
      <c r="F19" s="20">
        <f>ROUND(E19*'Pension rates 2022'!$D$5,0)</f>
        <v>1088</v>
      </c>
      <c r="G19" s="21">
        <f>ROUND((E19-'NI thresholds &amp; rates 2022'!$F$5)*'NI thresholds &amp; rates 2022'!$B$12,0)</f>
        <v>1747</v>
      </c>
      <c r="H19" s="20">
        <f t="shared" si="0"/>
        <v>24596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3:22" ht="12.75">
      <c r="C20" s="14">
        <v>11</v>
      </c>
      <c r="D20" s="1" t="s">
        <v>135</v>
      </c>
      <c r="E20" s="26">
        <v>22197</v>
      </c>
      <c r="F20" s="20">
        <f>ROUND(E20*'Pension rates 2022'!$D$5,0)</f>
        <v>1110</v>
      </c>
      <c r="G20" s="21">
        <f>ROUND((E20-'NI thresholds &amp; rates 2022'!$F$5)*'NI thresholds &amp; rates 2022'!$B$12,0)</f>
        <v>1807</v>
      </c>
      <c r="H20" s="20">
        <f t="shared" si="0"/>
        <v>25114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3:22" ht="12.75">
      <c r="C21" s="14" t="s">
        <v>47</v>
      </c>
      <c r="D21" s="1" t="s">
        <v>136</v>
      </c>
      <c r="E21" s="26">
        <v>22630</v>
      </c>
      <c r="F21" s="20">
        <f>ROUND(E21*'Pension rates 2022'!$D$5,0)</f>
        <v>1132</v>
      </c>
      <c r="G21" s="21">
        <f>ROUND((E21-'NI thresholds &amp; rates 2022'!$F$5)*'NI thresholds &amp; rates 2022'!$B$12,0)</f>
        <v>1867</v>
      </c>
      <c r="H21" s="20">
        <f t="shared" si="0"/>
        <v>25629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3:22" ht="12.75">
      <c r="C22" s="14" t="s">
        <v>48</v>
      </c>
      <c r="D22" s="1" t="s">
        <v>137</v>
      </c>
      <c r="E22" s="26">
        <v>23149</v>
      </c>
      <c r="F22" s="20">
        <f>ROUND(E22*'Pension rates 2022'!$D$5,0)</f>
        <v>1157</v>
      </c>
      <c r="G22" s="21">
        <f>ROUND((E22-'NI thresholds &amp; rates 2022'!$F$5)*'NI thresholds &amp; rates 2022'!$B$12,0)</f>
        <v>1939</v>
      </c>
      <c r="H22" s="20">
        <f t="shared" si="0"/>
        <v>26245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3:22" ht="12.75">
      <c r="C23" s="14" t="s">
        <v>49</v>
      </c>
      <c r="D23" s="1" t="s">
        <v>138</v>
      </c>
      <c r="E23" s="26">
        <v>23662</v>
      </c>
      <c r="F23" s="20">
        <f>ROUND(E23*'Pension rates 2022'!$D$5,0)</f>
        <v>1183</v>
      </c>
      <c r="G23" s="21">
        <f>ROUND((E23-'NI thresholds &amp; rates 2022'!$F$5)*'NI thresholds &amp; rates 2022'!$B$12,0)</f>
        <v>2010</v>
      </c>
      <c r="H23" s="20">
        <f t="shared" si="0"/>
        <v>26855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5:22" ht="12.75">
      <c r="E24" s="20"/>
      <c r="F24" s="21"/>
      <c r="G24" s="21"/>
      <c r="H24" s="2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11" t="s">
        <v>6</v>
      </c>
      <c r="B25" s="13"/>
      <c r="C25" s="1">
        <v>12</v>
      </c>
      <c r="D25" s="1" t="s">
        <v>136</v>
      </c>
      <c r="E25" s="26">
        <v>22630</v>
      </c>
      <c r="F25" s="20">
        <f>ROUND(E25*'Pension rates 2022'!$D$5,0)</f>
        <v>1132</v>
      </c>
      <c r="G25" s="21">
        <f>ROUND((E25-'NI thresholds &amp; rates 2022'!$F$5)*'NI thresholds &amp; rates 2022'!$B$12,0)</f>
        <v>1867</v>
      </c>
      <c r="H25" s="20">
        <f aca="true" t="shared" si="1" ref="H25:H36">SUM(E25:G25)</f>
        <v>25629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2:22" ht="12.75">
      <c r="B26" s="13"/>
      <c r="C26" s="1">
        <v>13</v>
      </c>
      <c r="D26" s="1" t="s">
        <v>137</v>
      </c>
      <c r="E26" s="26">
        <v>23149</v>
      </c>
      <c r="F26" s="20">
        <f>ROUND(E26*'Pension rates 2022'!$D$5,0)</f>
        <v>1157</v>
      </c>
      <c r="G26" s="21">
        <f>ROUND((E26-'NI thresholds &amp; rates 2022'!$F$5)*'NI thresholds &amp; rates 2022'!$B$12,0)</f>
        <v>1939</v>
      </c>
      <c r="H26" s="20">
        <f t="shared" si="1"/>
        <v>26245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2:22" ht="12.75">
      <c r="B27" s="13"/>
      <c r="C27" s="1">
        <v>14</v>
      </c>
      <c r="D27" s="1" t="s">
        <v>138</v>
      </c>
      <c r="E27" s="26">
        <v>23662</v>
      </c>
      <c r="F27" s="20">
        <f>ROUND(E27*'Pension rates 2022'!$D$5,0)</f>
        <v>1183</v>
      </c>
      <c r="G27" s="21">
        <f>ROUND((E27-'NI thresholds &amp; rates 2022'!$F$5)*'NI thresholds &amp; rates 2022'!$B$12,0)</f>
        <v>2010</v>
      </c>
      <c r="H27" s="20">
        <f t="shared" si="1"/>
        <v>26855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2:22" ht="12.75">
      <c r="B28" s="13"/>
      <c r="C28" s="1">
        <v>15</v>
      </c>
      <c r="D28" s="1" t="s">
        <v>139</v>
      </c>
      <c r="E28" s="26">
        <v>24144</v>
      </c>
      <c r="F28" s="20">
        <f>ROUND(E28*'Pension rates 2022'!$D$5,0)</f>
        <v>1207</v>
      </c>
      <c r="G28" s="21">
        <f>ROUND((E28-'NI thresholds &amp; rates 2022'!$F$5)*'NI thresholds &amp; rates 2022'!$B$12,0)</f>
        <v>2076</v>
      </c>
      <c r="H28" s="20">
        <f t="shared" si="1"/>
        <v>27427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2:22" ht="12.75">
      <c r="B29" s="13"/>
      <c r="C29" s="1">
        <v>16</v>
      </c>
      <c r="D29" s="1" t="s">
        <v>140</v>
      </c>
      <c r="E29" s="26">
        <v>24715</v>
      </c>
      <c r="F29" s="20">
        <f>ROUND(E29*'Pension rates 2022'!$D$5,0)</f>
        <v>1236</v>
      </c>
      <c r="G29" s="21">
        <f>ROUND((E29-'NI thresholds &amp; rates 2022'!$F$5)*'NI thresholds &amp; rates 2022'!$B$12,0)</f>
        <v>2155</v>
      </c>
      <c r="H29" s="20">
        <f t="shared" si="1"/>
        <v>28106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2:22" ht="12.75">
      <c r="B30" s="13"/>
      <c r="C30" s="1">
        <v>17</v>
      </c>
      <c r="D30" s="1" t="s">
        <v>141</v>
      </c>
      <c r="E30" s="26">
        <v>25285</v>
      </c>
      <c r="F30" s="20">
        <f>ROUND(E30*'Pension rates 2022'!$D$5,0)</f>
        <v>1264</v>
      </c>
      <c r="G30" s="21">
        <f>ROUND((E30-'NI thresholds &amp; rates 2022'!$F$5)*'NI thresholds &amp; rates 2022'!$B$12,0)</f>
        <v>2234</v>
      </c>
      <c r="H30" s="20">
        <f t="shared" si="1"/>
        <v>28783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2.75">
      <c r="B31" s="13"/>
      <c r="C31" s="1">
        <v>18</v>
      </c>
      <c r="D31" s="1" t="s">
        <v>142</v>
      </c>
      <c r="E31" s="26">
        <v>25948</v>
      </c>
      <c r="F31" s="20">
        <f>ROUND(E31*'Pension rates 2022'!$D$5,0)</f>
        <v>1297</v>
      </c>
      <c r="G31" s="21">
        <f>ROUND((E31-'NI thresholds &amp; rates 2022'!$F$5)*'NI thresholds &amp; rates 2022'!$B$12,0)</f>
        <v>2325</v>
      </c>
      <c r="H31" s="20">
        <f t="shared" si="1"/>
        <v>29570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12.75">
      <c r="B32" s="13"/>
      <c r="C32" s="1">
        <v>19</v>
      </c>
      <c r="D32" s="1" t="s">
        <v>143</v>
      </c>
      <c r="E32" s="26">
        <v>26642</v>
      </c>
      <c r="F32" s="20">
        <f>ROUND(E32*'Pension rates 2022'!$D$5,0)</f>
        <v>1332</v>
      </c>
      <c r="G32" s="21">
        <f>ROUND((E32-'NI thresholds &amp; rates 2022'!$F$5)*'NI thresholds &amp; rates 2022'!$B$12,0)</f>
        <v>2421</v>
      </c>
      <c r="H32" s="20">
        <f t="shared" si="1"/>
        <v>30395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2:22" ht="12.75">
      <c r="B33" s="13"/>
      <c r="C33" s="1" t="s">
        <v>50</v>
      </c>
      <c r="D33" s="1" t="s">
        <v>144</v>
      </c>
      <c r="E33" s="26">
        <v>27396</v>
      </c>
      <c r="F33" s="20">
        <f>ROUND(E33*'Pension rates 2022'!$D$5,0)</f>
        <v>1370</v>
      </c>
      <c r="G33" s="21">
        <f>ROUND((E33-'NI thresholds &amp; rates 2022'!$F$5)*'NI thresholds &amp; rates 2022'!$B$12,0)</f>
        <v>2525</v>
      </c>
      <c r="H33" s="20">
        <f t="shared" si="1"/>
        <v>31291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2:22" ht="12.75">
      <c r="B34" s="13"/>
      <c r="C34" s="1" t="s">
        <v>51</v>
      </c>
      <c r="D34" s="1" t="s">
        <v>145</v>
      </c>
      <c r="E34" s="26">
        <v>28131</v>
      </c>
      <c r="F34" s="20">
        <f>ROUND(E34*'Pension rates 2022'!$D$5,0)</f>
        <v>1407</v>
      </c>
      <c r="G34" s="21">
        <f>ROUND((E34-'NI thresholds &amp; rates 2022'!$F$5)*'NI thresholds &amp; rates 2022'!$B$12,0)</f>
        <v>2626</v>
      </c>
      <c r="H34" s="20">
        <f t="shared" si="1"/>
        <v>32164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2:22" ht="12.75">
      <c r="B35" s="13"/>
      <c r="C35" s="1" t="s">
        <v>52</v>
      </c>
      <c r="D35" s="1" t="s">
        <v>146</v>
      </c>
      <c r="E35" s="26">
        <v>28929</v>
      </c>
      <c r="F35" s="20">
        <f>ROUND(E35*'Pension rates 2022'!$D$5,0)</f>
        <v>1446</v>
      </c>
      <c r="G35" s="21">
        <f>ROUND((E35-'NI thresholds &amp; rates 2022'!$F$5)*'NI thresholds &amp; rates 2022'!$B$12,0)</f>
        <v>2736</v>
      </c>
      <c r="H35" s="20">
        <f t="shared" si="1"/>
        <v>33111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2:22" ht="12.75">
      <c r="B36" s="13"/>
      <c r="C36" s="1" t="s">
        <v>53</v>
      </c>
      <c r="D36" s="1" t="s">
        <v>147</v>
      </c>
      <c r="E36" s="26">
        <v>29762</v>
      </c>
      <c r="F36" s="20">
        <f>ROUND(E36*'Pension rates 2022'!$D$5,0)</f>
        <v>1488</v>
      </c>
      <c r="G36" s="21">
        <f>ROUND((E36-'NI thresholds &amp; rates 2022'!$F$5)*'NI thresholds &amp; rates 2022'!$B$12,0)</f>
        <v>2851</v>
      </c>
      <c r="H36" s="20">
        <f t="shared" si="1"/>
        <v>34101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5:8" ht="12.75">
      <c r="E37" s="20"/>
      <c r="F37" s="1"/>
      <c r="G37" s="21"/>
      <c r="H37" s="1"/>
    </row>
    <row r="38" spans="1:22" ht="12.75">
      <c r="A38" s="11" t="s">
        <v>7</v>
      </c>
      <c r="B38" s="13"/>
      <c r="C38" s="1">
        <v>20</v>
      </c>
      <c r="D38" s="1" t="s">
        <v>144</v>
      </c>
      <c r="E38" s="26">
        <v>27396</v>
      </c>
      <c r="F38" s="20">
        <f>ROUND(E38*'Pension rates 2022'!$D$5,0)</f>
        <v>1370</v>
      </c>
      <c r="G38" s="21">
        <f>ROUND((E38-'NI thresholds &amp; rates 2022'!$F$5)*'NI thresholds &amp; rates 2022'!$B$12,0)</f>
        <v>2525</v>
      </c>
      <c r="H38" s="20">
        <f aca="true" t="shared" si="2" ref="H38:H48">SUM(E38:G38)</f>
        <v>31291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3:22" ht="12.75">
      <c r="C39" s="1">
        <v>21</v>
      </c>
      <c r="D39" s="1" t="s">
        <v>145</v>
      </c>
      <c r="E39" s="26">
        <v>28131</v>
      </c>
      <c r="F39" s="20">
        <f>ROUND(E39*'Pension rates 2022'!$D$5,0)</f>
        <v>1407</v>
      </c>
      <c r="G39" s="21">
        <f>ROUND((E39-'NI thresholds &amp; rates 2022'!$F$5)*'NI thresholds &amp; rates 2022'!$B$12,0)</f>
        <v>2626</v>
      </c>
      <c r="H39" s="20">
        <f t="shared" si="2"/>
        <v>32164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3:22" ht="12.75">
      <c r="C40" s="1">
        <v>22</v>
      </c>
      <c r="D40" s="1" t="s">
        <v>146</v>
      </c>
      <c r="E40" s="26">
        <v>28929</v>
      </c>
      <c r="F40" s="20">
        <f>ROUND(E40*'Pension rates 2022'!$D$5,0)</f>
        <v>1446</v>
      </c>
      <c r="G40" s="21">
        <f>ROUND((E40-'NI thresholds &amp; rates 2022'!$F$5)*'NI thresholds &amp; rates 2022'!$B$12,0)</f>
        <v>2736</v>
      </c>
      <c r="H40" s="20">
        <f t="shared" si="2"/>
        <v>33111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3:22" ht="12.75">
      <c r="C41" s="1">
        <v>23</v>
      </c>
      <c r="D41" s="1" t="s">
        <v>147</v>
      </c>
      <c r="E41" s="26">
        <v>29762</v>
      </c>
      <c r="F41" s="20">
        <f>ROUND(E41*'Pension rates 2022'!$D$5,0)</f>
        <v>1488</v>
      </c>
      <c r="G41" s="21">
        <f>ROUND((E41-'NI thresholds &amp; rates 2022'!$F$5)*'NI thresholds &amp; rates 2022'!$B$12,0)</f>
        <v>2851</v>
      </c>
      <c r="H41" s="20">
        <f t="shared" si="2"/>
        <v>34101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2:22" ht="12.75">
      <c r="B42" s="13"/>
      <c r="C42" s="1">
        <v>24</v>
      </c>
      <c r="D42" s="1" t="s">
        <v>148</v>
      </c>
      <c r="E42" s="26">
        <v>30619</v>
      </c>
      <c r="F42" s="20">
        <f>ROUND(E42*'Pension rates 2022'!$D$5,0)</f>
        <v>1531</v>
      </c>
      <c r="G42" s="21">
        <f>ROUND((E42-'NI thresholds &amp; rates 2022'!$F$5)*'NI thresholds &amp; rates 2022'!$B$12,0)</f>
        <v>2970</v>
      </c>
      <c r="H42" s="20">
        <f t="shared" si="2"/>
        <v>35120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3:22" ht="12.75">
      <c r="C43" s="1">
        <v>25</v>
      </c>
      <c r="D43" s="1" t="s">
        <v>149</v>
      </c>
      <c r="E43" s="26">
        <v>31502</v>
      </c>
      <c r="F43" s="20">
        <f>ROUND(E43*'Pension rates 2022'!$D$5,0)</f>
        <v>1575</v>
      </c>
      <c r="G43" s="21">
        <f>ROUND((E43-'NI thresholds &amp; rates 2022'!$F$5)*'NI thresholds &amp; rates 2022'!$B$12,0)</f>
        <v>3091</v>
      </c>
      <c r="H43" s="20">
        <f t="shared" si="2"/>
        <v>36168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3:22" ht="12.75">
      <c r="C44" s="1">
        <v>26</v>
      </c>
      <c r="D44" s="1" t="s">
        <v>150</v>
      </c>
      <c r="E44" s="26">
        <v>32411</v>
      </c>
      <c r="F44" s="20">
        <f>ROUND(E44*'Pension rates 2022'!$D$5,0)</f>
        <v>1621</v>
      </c>
      <c r="G44" s="21">
        <f>ROUND((E44-'NI thresholds &amp; rates 2022'!$F$5)*'NI thresholds &amp; rates 2022'!$B$12,0)</f>
        <v>3217</v>
      </c>
      <c r="H44" s="20">
        <f t="shared" si="2"/>
        <v>37249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3:22" ht="12.75">
      <c r="C45" s="1" t="s">
        <v>54</v>
      </c>
      <c r="D45" s="1" t="s">
        <v>101</v>
      </c>
      <c r="E45" s="26">
        <v>33348</v>
      </c>
      <c r="F45" s="20">
        <f>ROUND(E45*'Pension rates 2022'!$D$5,0)</f>
        <v>1667</v>
      </c>
      <c r="G45" s="21">
        <f>ROUND((E45-'NI thresholds &amp; rates 2022'!$F$5)*'NI thresholds &amp; rates 2022'!$B$12,0)</f>
        <v>3346</v>
      </c>
      <c r="H45" s="20">
        <f t="shared" si="2"/>
        <v>38361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3:22" ht="12.75">
      <c r="C46" s="1" t="s">
        <v>55</v>
      </c>
      <c r="D46" s="1" t="s">
        <v>102</v>
      </c>
      <c r="E46" s="26">
        <v>34314</v>
      </c>
      <c r="F46" s="20">
        <f>ROUND(E46*'Pension rates 2022'!$D$5,0)</f>
        <v>1716</v>
      </c>
      <c r="G46" s="21">
        <f>ROUND((E46-'NI thresholds &amp; rates 2022'!$F$5)*'NI thresholds &amp; rates 2022'!$B$12,0)</f>
        <v>3480</v>
      </c>
      <c r="H46" s="20">
        <f t="shared" si="2"/>
        <v>39510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3:22" ht="12.75">
      <c r="C47" s="1" t="s">
        <v>56</v>
      </c>
      <c r="D47" s="1" t="s">
        <v>103</v>
      </c>
      <c r="E47" s="26">
        <v>35308</v>
      </c>
      <c r="F47" s="20">
        <f>ROUND(E47*'Pension rates 2022'!$D$5,0)</f>
        <v>1765</v>
      </c>
      <c r="G47" s="21">
        <f>ROUND((E47-'NI thresholds &amp; rates 2022'!$F$5)*'NI thresholds &amp; rates 2022'!$B$12,0)</f>
        <v>3617</v>
      </c>
      <c r="H47" s="20">
        <f t="shared" si="2"/>
        <v>40690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2:22" ht="12.75">
      <c r="B48" s="13"/>
      <c r="C48" s="1" t="s">
        <v>57</v>
      </c>
      <c r="D48" s="1" t="s">
        <v>104</v>
      </c>
      <c r="E48" s="26">
        <v>36333</v>
      </c>
      <c r="F48" s="20">
        <f>ROUND(E48*'Pension rates 2022'!$D$5,0)</f>
        <v>1817</v>
      </c>
      <c r="G48" s="21">
        <f>ROUND((E48-'NI thresholds &amp; rates 2022'!$F$5)*'NI thresholds &amp; rates 2022'!$B$12,0)</f>
        <v>3758</v>
      </c>
      <c r="H48" s="20">
        <f t="shared" si="2"/>
        <v>41908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5:8" ht="12.75">
      <c r="E49" s="4"/>
      <c r="F49" s="4"/>
      <c r="G49" s="4"/>
      <c r="H49" s="4"/>
    </row>
    <row r="50" ht="12.75">
      <c r="A50" s="16" t="s">
        <v>43</v>
      </c>
    </row>
    <row r="51" spans="1:2" ht="12.75">
      <c r="A51" s="13" t="s">
        <v>169</v>
      </c>
      <c r="B51" s="3" t="s">
        <v>170</v>
      </c>
    </row>
    <row r="52" spans="1:2" ht="12.75">
      <c r="A52" s="13"/>
      <c r="B52" s="3"/>
    </row>
    <row r="53" spans="1:2" ht="12.75">
      <c r="A53" s="13"/>
      <c r="B5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12.7109375" style="0" customWidth="1"/>
    <col min="3" max="4" width="9.28125" style="1" customWidth="1"/>
    <col min="5" max="8" width="11.7109375" style="0" customWidth="1"/>
  </cols>
  <sheetData>
    <row r="1" ht="12.75">
      <c r="A1" s="11" t="s">
        <v>45</v>
      </c>
    </row>
    <row r="3" ht="12.75">
      <c r="A3" s="11" t="s">
        <v>186</v>
      </c>
    </row>
    <row r="6" spans="3:8" ht="12.75">
      <c r="C6" s="12" t="s">
        <v>0</v>
      </c>
      <c r="D6" s="12" t="s">
        <v>99</v>
      </c>
      <c r="E6" s="12" t="s">
        <v>1</v>
      </c>
      <c r="F6" s="12" t="s">
        <v>2</v>
      </c>
      <c r="G6" s="15" t="s">
        <v>24</v>
      </c>
      <c r="H6" s="12" t="s">
        <v>3</v>
      </c>
    </row>
    <row r="7" spans="1:22" ht="12.75">
      <c r="A7" s="11" t="s">
        <v>12</v>
      </c>
      <c r="C7" s="14">
        <v>3</v>
      </c>
      <c r="D7" s="1" t="s">
        <v>127</v>
      </c>
      <c r="E7" s="26">
        <v>19898</v>
      </c>
      <c r="F7" s="20">
        <f>ROUND(E7*'Pension rates 2022'!$D$6,0)</f>
        <v>1393</v>
      </c>
      <c r="G7" s="21">
        <f>ROUND((E7-'NI thresholds &amp; rates 2022'!$F$5)*'NI thresholds &amp; rates 2022'!$B$12,0)</f>
        <v>1490</v>
      </c>
      <c r="H7" s="20">
        <f>SUM(E7:G7)</f>
        <v>22781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3:22" ht="12.75">
      <c r="C8" s="14">
        <v>4</v>
      </c>
      <c r="D8" s="1" t="s">
        <v>128</v>
      </c>
      <c r="E8" s="20">
        <v>19092</v>
      </c>
      <c r="F8" s="20">
        <f>ROUND(E8*'Pension rates 2022'!$D$6,0)</f>
        <v>1336</v>
      </c>
      <c r="G8" s="21">
        <f>ROUND((E8-'NI thresholds &amp; rates 2022'!$F$5)*'NI thresholds &amp; rates 2022'!$B$12,0)</f>
        <v>1379</v>
      </c>
      <c r="H8" s="20">
        <f>SUM(E8:G8)</f>
        <v>21807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3:22" ht="12.75">
      <c r="C9" s="1" t="s">
        <v>173</v>
      </c>
      <c r="D9" s="1" t="s">
        <v>129</v>
      </c>
      <c r="E9" s="20">
        <v>19333</v>
      </c>
      <c r="F9" s="20">
        <f>ROUND(E9*'Pension rates 2022'!$D$6,0)</f>
        <v>1353</v>
      </c>
      <c r="G9" s="21">
        <f>ROUND((E9-'NI thresholds &amp; rates 2022'!$F$5)*'NI thresholds &amp; rates 2022'!$B$12,0)</f>
        <v>1412</v>
      </c>
      <c r="H9" s="20">
        <f>SUM(E9:G9)</f>
        <v>22098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5:22" ht="12.75">
      <c r="E10" s="20"/>
      <c r="F10" s="21"/>
      <c r="G10" s="21"/>
      <c r="H10" s="2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2.75">
      <c r="A11" s="11" t="s">
        <v>4</v>
      </c>
      <c r="C11" s="1">
        <v>5</v>
      </c>
      <c r="D11" s="1" t="s">
        <v>129</v>
      </c>
      <c r="E11" s="26">
        <v>20333</v>
      </c>
      <c r="F11" s="20">
        <f>ROUND(E11*'Pension rates 2022'!$D$6,0)</f>
        <v>1423</v>
      </c>
      <c r="G11" s="21">
        <f>ROUND((E11-'NI thresholds &amp; rates 2022'!$F$5)*'NI thresholds &amp; rates 2022'!$B$12,0)</f>
        <v>1550</v>
      </c>
      <c r="H11" s="20">
        <f>SUM(E11:G11)</f>
        <v>23306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3:22" ht="12.75">
      <c r="C12" s="14">
        <v>6</v>
      </c>
      <c r="D12" s="1" t="s">
        <v>130</v>
      </c>
      <c r="E12" s="26">
        <v>20578</v>
      </c>
      <c r="F12" s="20">
        <f>ROUND(E12*'Pension rates 2022'!$D$6,0)</f>
        <v>1440</v>
      </c>
      <c r="G12" s="21">
        <f>ROUND((E12-'NI thresholds &amp; rates 2022'!$F$5)*'NI thresholds &amp; rates 2022'!$B$12,0)</f>
        <v>1584</v>
      </c>
      <c r="H12" s="20">
        <f>SUM(E12:G12)</f>
        <v>23602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3:22" ht="12.75">
      <c r="C13" s="14">
        <v>7</v>
      </c>
      <c r="D13" s="1" t="s">
        <v>131</v>
      </c>
      <c r="E13" s="26">
        <v>20863</v>
      </c>
      <c r="F13" s="20">
        <f>ROUND(E13*'Pension rates 2022'!$D$6,0)</f>
        <v>1460</v>
      </c>
      <c r="G13" s="21">
        <f>ROUND((E13-'NI thresholds &amp; rates 2022'!$F$5)*'NI thresholds &amp; rates 2022'!$B$12,0)</f>
        <v>1623</v>
      </c>
      <c r="H13" s="20">
        <f>SUM(E13:G13)</f>
        <v>23946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3:22" ht="12.75">
      <c r="C14" s="14" t="s">
        <v>46</v>
      </c>
      <c r="D14" s="1" t="s">
        <v>132</v>
      </c>
      <c r="E14" s="26">
        <v>21134</v>
      </c>
      <c r="F14" s="20">
        <f>ROUND(E14*'Pension rates 2022'!$D$6,0)</f>
        <v>1479</v>
      </c>
      <c r="G14" s="21">
        <f>ROUND((E14-'NI thresholds &amp; rates 2022'!$F$5)*'NI thresholds &amp; rates 2022'!$B$12,0)</f>
        <v>1661</v>
      </c>
      <c r="H14" s="20">
        <f>SUM(E14:G14)</f>
        <v>24274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3:22" ht="12.75">
      <c r="C15" s="1" t="s">
        <v>174</v>
      </c>
      <c r="D15" s="1" t="s">
        <v>133</v>
      </c>
      <c r="E15" s="26">
        <v>21400</v>
      </c>
      <c r="F15" s="20">
        <f>ROUND(E15*'Pension rates 2022'!$D$6,0)</f>
        <v>1498</v>
      </c>
      <c r="G15" s="21">
        <f>ROUND((E15-'NI thresholds &amp; rates 2022'!$F$5)*'NI thresholds &amp; rates 2022'!$B$12,0)</f>
        <v>1697</v>
      </c>
      <c r="H15" s="20">
        <f>SUM(E15:G15)</f>
        <v>24595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5:22" ht="12.75">
      <c r="E16" s="20"/>
      <c r="F16" s="1"/>
      <c r="G16" s="1"/>
      <c r="H16" s="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2.75">
      <c r="A17" s="11" t="s">
        <v>5</v>
      </c>
      <c r="C17" s="1">
        <v>8</v>
      </c>
      <c r="D17" s="1" t="s">
        <v>132</v>
      </c>
      <c r="E17" s="26">
        <v>21134</v>
      </c>
      <c r="F17" s="20">
        <f>ROUND(E17*'Pension rates 2022'!$D$6,0)</f>
        <v>1479</v>
      </c>
      <c r="G17" s="21">
        <f>ROUND((E17-'NI thresholds &amp; rates 2022'!$F$5)*'NI thresholds &amp; rates 2022'!$B$12,0)</f>
        <v>1661</v>
      </c>
      <c r="H17" s="20">
        <f aca="true" t="shared" si="0" ref="H17:H23">SUM(E17:G17)</f>
        <v>24274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3:22" ht="12.75">
      <c r="C18" s="1">
        <v>9</v>
      </c>
      <c r="D18" s="1" t="s">
        <v>133</v>
      </c>
      <c r="E18" s="26">
        <v>21400</v>
      </c>
      <c r="F18" s="20">
        <f>ROUND(E18*'Pension rates 2022'!$D$6,0)</f>
        <v>1498</v>
      </c>
      <c r="G18" s="21">
        <f>ROUND((E18-'NI thresholds &amp; rates 2022'!$F$5)*'NI thresholds &amp; rates 2022'!$B$12,0)</f>
        <v>1697</v>
      </c>
      <c r="H18" s="20">
        <f t="shared" si="0"/>
        <v>24595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3:22" ht="12.75">
      <c r="C19" s="1">
        <v>10</v>
      </c>
      <c r="D19" s="1" t="s">
        <v>134</v>
      </c>
      <c r="E19" s="26">
        <v>21761</v>
      </c>
      <c r="F19" s="20">
        <f>ROUND(E19*'Pension rates 2022'!$D$6,0)</f>
        <v>1523</v>
      </c>
      <c r="G19" s="21">
        <f>ROUND((E19-'NI thresholds &amp; rates 2022'!$F$5)*'NI thresholds &amp; rates 2022'!$B$12,0)</f>
        <v>1747</v>
      </c>
      <c r="H19" s="20">
        <f t="shared" si="0"/>
        <v>25031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3:22" ht="12.75">
      <c r="C20" s="14">
        <v>11</v>
      </c>
      <c r="D20" s="1" t="s">
        <v>135</v>
      </c>
      <c r="E20" s="26">
        <v>22197</v>
      </c>
      <c r="F20" s="20">
        <f>ROUND(E20*'Pension rates 2022'!$D$6,0)</f>
        <v>1554</v>
      </c>
      <c r="G20" s="21">
        <f>ROUND((E20-'NI thresholds &amp; rates 2022'!$F$5)*'NI thresholds &amp; rates 2022'!$B$12,0)</f>
        <v>1807</v>
      </c>
      <c r="H20" s="20">
        <f t="shared" si="0"/>
        <v>25558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3:22" ht="12.75">
      <c r="C21" s="14" t="s">
        <v>47</v>
      </c>
      <c r="D21" s="1" t="s">
        <v>136</v>
      </c>
      <c r="E21" s="26">
        <v>22630</v>
      </c>
      <c r="F21" s="20">
        <f>ROUND(E21*'Pension rates 2022'!$D$6,0)</f>
        <v>1584</v>
      </c>
      <c r="G21" s="21">
        <f>ROUND((E21-'NI thresholds &amp; rates 2022'!$F$5)*'NI thresholds &amp; rates 2022'!$B$12,0)</f>
        <v>1867</v>
      </c>
      <c r="H21" s="20">
        <f t="shared" si="0"/>
        <v>26081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3:22" ht="12.75">
      <c r="C22" s="14" t="s">
        <v>48</v>
      </c>
      <c r="D22" s="1" t="s">
        <v>137</v>
      </c>
      <c r="E22" s="26">
        <v>23149</v>
      </c>
      <c r="F22" s="20">
        <f>ROUND(E22*'Pension rates 2022'!$D$6,0)</f>
        <v>1620</v>
      </c>
      <c r="G22" s="21">
        <f>ROUND((E22-'NI thresholds &amp; rates 2022'!$F$5)*'NI thresholds &amp; rates 2022'!$B$12,0)</f>
        <v>1939</v>
      </c>
      <c r="H22" s="20">
        <f t="shared" si="0"/>
        <v>26708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3:22" ht="12.75">
      <c r="C23" s="14" t="s">
        <v>49</v>
      </c>
      <c r="D23" s="1" t="s">
        <v>138</v>
      </c>
      <c r="E23" s="26">
        <v>23662</v>
      </c>
      <c r="F23" s="20">
        <f>ROUND(E23*'Pension rates 2022'!$D$6,0)</f>
        <v>1656</v>
      </c>
      <c r="G23" s="21">
        <f>ROUND((E23-'NI thresholds &amp; rates 2022'!$F$5)*'NI thresholds &amp; rates 2022'!$B$12,0)</f>
        <v>2010</v>
      </c>
      <c r="H23" s="20">
        <f t="shared" si="0"/>
        <v>27328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5:22" ht="12.75">
      <c r="E24" s="20"/>
      <c r="F24" s="21"/>
      <c r="G24" s="21"/>
      <c r="H24" s="2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11" t="s">
        <v>6</v>
      </c>
      <c r="B25" s="13"/>
      <c r="C25" s="1">
        <v>12</v>
      </c>
      <c r="D25" s="1" t="s">
        <v>136</v>
      </c>
      <c r="E25" s="26">
        <v>22630</v>
      </c>
      <c r="F25" s="20">
        <f>ROUND(E25*'Pension rates 2022'!$D$6,0)</f>
        <v>1584</v>
      </c>
      <c r="G25" s="21">
        <f>ROUND((E25-'NI thresholds &amp; rates 2022'!$F$5)*'NI thresholds &amp; rates 2022'!$B$12,0)</f>
        <v>1867</v>
      </c>
      <c r="H25" s="20">
        <f aca="true" t="shared" si="1" ref="H25:H36">SUM(E25:G25)</f>
        <v>26081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2:22" ht="12.75">
      <c r="B26" s="13"/>
      <c r="C26" s="1">
        <v>13</v>
      </c>
      <c r="D26" s="1" t="s">
        <v>137</v>
      </c>
      <c r="E26" s="26">
        <v>23149</v>
      </c>
      <c r="F26" s="20">
        <f>ROUND(E26*'Pension rates 2022'!$D$6,0)</f>
        <v>1620</v>
      </c>
      <c r="G26" s="21">
        <f>ROUND((E26-'NI thresholds &amp; rates 2022'!$F$5)*'NI thresholds &amp; rates 2022'!$B$12,0)</f>
        <v>1939</v>
      </c>
      <c r="H26" s="20">
        <f t="shared" si="1"/>
        <v>26708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2:22" ht="12.75">
      <c r="B27" s="13"/>
      <c r="C27" s="1">
        <v>14</v>
      </c>
      <c r="D27" s="1" t="s">
        <v>138</v>
      </c>
      <c r="E27" s="26">
        <v>23662</v>
      </c>
      <c r="F27" s="20">
        <f>ROUND(E27*'Pension rates 2022'!$D$6,0)</f>
        <v>1656</v>
      </c>
      <c r="G27" s="21">
        <f>ROUND((E27-'NI thresholds &amp; rates 2022'!$F$5)*'NI thresholds &amp; rates 2022'!$B$12,0)</f>
        <v>2010</v>
      </c>
      <c r="H27" s="20">
        <f t="shared" si="1"/>
        <v>27328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2:22" ht="12.75">
      <c r="B28" s="13"/>
      <c r="C28" s="1">
        <v>15</v>
      </c>
      <c r="D28" s="1" t="s">
        <v>139</v>
      </c>
      <c r="E28" s="26">
        <v>24144</v>
      </c>
      <c r="F28" s="20">
        <f>ROUND(E28*'Pension rates 2022'!$D$6,0)</f>
        <v>1690</v>
      </c>
      <c r="G28" s="21">
        <f>ROUND((E28-'NI thresholds &amp; rates 2022'!$F$5)*'NI thresholds &amp; rates 2022'!$B$12,0)</f>
        <v>2076</v>
      </c>
      <c r="H28" s="20">
        <f t="shared" si="1"/>
        <v>27910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2:22" ht="12.75">
      <c r="B29" s="13"/>
      <c r="C29" s="1">
        <v>16</v>
      </c>
      <c r="D29" s="1" t="s">
        <v>140</v>
      </c>
      <c r="E29" s="26">
        <v>24715</v>
      </c>
      <c r="F29" s="20">
        <f>ROUND(E29*'Pension rates 2022'!$D$6,0)</f>
        <v>1730</v>
      </c>
      <c r="G29" s="21">
        <f>ROUND((E29-'NI thresholds &amp; rates 2022'!$F$5)*'NI thresholds &amp; rates 2022'!$B$12,0)</f>
        <v>2155</v>
      </c>
      <c r="H29" s="20">
        <f t="shared" si="1"/>
        <v>28600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2:22" ht="12.75">
      <c r="B30" s="13"/>
      <c r="C30" s="1">
        <v>17</v>
      </c>
      <c r="D30" s="1" t="s">
        <v>141</v>
      </c>
      <c r="E30" s="26">
        <v>25285</v>
      </c>
      <c r="F30" s="20">
        <f>ROUND(E30*'Pension rates 2022'!$D$6,0)</f>
        <v>1770</v>
      </c>
      <c r="G30" s="21">
        <f>ROUND((E30-'NI thresholds &amp; rates 2022'!$F$5)*'NI thresholds &amp; rates 2022'!$B$12,0)</f>
        <v>2234</v>
      </c>
      <c r="H30" s="20">
        <f t="shared" si="1"/>
        <v>29289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2.75">
      <c r="B31" s="13"/>
      <c r="C31" s="1">
        <v>18</v>
      </c>
      <c r="D31" s="1" t="s">
        <v>142</v>
      </c>
      <c r="E31" s="26">
        <v>25948</v>
      </c>
      <c r="F31" s="20">
        <f>ROUND(E31*'Pension rates 2022'!$D$6,0)</f>
        <v>1816</v>
      </c>
      <c r="G31" s="21">
        <f>ROUND((E31-'NI thresholds &amp; rates 2022'!$F$5)*'NI thresholds &amp; rates 2022'!$B$12,0)</f>
        <v>2325</v>
      </c>
      <c r="H31" s="20">
        <f t="shared" si="1"/>
        <v>30089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12.75">
      <c r="B32" s="13"/>
      <c r="C32" s="1">
        <v>19</v>
      </c>
      <c r="D32" s="1" t="s">
        <v>143</v>
      </c>
      <c r="E32" s="26">
        <v>26642</v>
      </c>
      <c r="F32" s="20">
        <f>ROUND(E32*'Pension rates 2022'!$D$6,0)</f>
        <v>1865</v>
      </c>
      <c r="G32" s="21">
        <f>ROUND((E32-'NI thresholds &amp; rates 2022'!$F$5)*'NI thresholds &amp; rates 2022'!$B$12,0)</f>
        <v>2421</v>
      </c>
      <c r="H32" s="20">
        <f t="shared" si="1"/>
        <v>30928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2:22" ht="12.75">
      <c r="B33" s="13"/>
      <c r="C33" s="1" t="s">
        <v>50</v>
      </c>
      <c r="D33" s="1" t="s">
        <v>144</v>
      </c>
      <c r="E33" s="26">
        <v>27396</v>
      </c>
      <c r="F33" s="20">
        <f>ROUND(E33*'Pension rates 2022'!$D$6,0)</f>
        <v>1918</v>
      </c>
      <c r="G33" s="21">
        <f>ROUND((E33-'NI thresholds &amp; rates 2022'!$F$5)*'NI thresholds &amp; rates 2022'!$B$12,0)</f>
        <v>2525</v>
      </c>
      <c r="H33" s="20">
        <f t="shared" si="1"/>
        <v>31839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2:22" ht="12.75">
      <c r="B34" s="13"/>
      <c r="C34" s="1" t="s">
        <v>51</v>
      </c>
      <c r="D34" s="1" t="s">
        <v>145</v>
      </c>
      <c r="E34" s="26">
        <v>28131</v>
      </c>
      <c r="F34" s="20">
        <f>ROUND(E34*'Pension rates 2022'!$D$6,0)</f>
        <v>1969</v>
      </c>
      <c r="G34" s="21">
        <f>ROUND((E34-'NI thresholds &amp; rates 2022'!$F$5)*'NI thresholds &amp; rates 2022'!$B$12,0)</f>
        <v>2626</v>
      </c>
      <c r="H34" s="20">
        <f t="shared" si="1"/>
        <v>32726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2:22" ht="12.75">
      <c r="B35" s="13"/>
      <c r="C35" s="1" t="s">
        <v>52</v>
      </c>
      <c r="D35" s="1" t="s">
        <v>146</v>
      </c>
      <c r="E35" s="26">
        <v>28929</v>
      </c>
      <c r="F35" s="20">
        <f>ROUND(E35*'Pension rates 2022'!$D$6,0)</f>
        <v>2025</v>
      </c>
      <c r="G35" s="21">
        <f>ROUND((E35-'NI thresholds &amp; rates 2022'!$F$5)*'NI thresholds &amp; rates 2022'!$B$12,0)</f>
        <v>2736</v>
      </c>
      <c r="H35" s="20">
        <f t="shared" si="1"/>
        <v>33690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2:22" ht="12.75">
      <c r="B36" s="13"/>
      <c r="C36" s="1" t="s">
        <v>53</v>
      </c>
      <c r="D36" s="1" t="s">
        <v>147</v>
      </c>
      <c r="E36" s="26">
        <v>29762</v>
      </c>
      <c r="F36" s="20">
        <f>ROUND(E36*'Pension rates 2022'!$D$6,0)</f>
        <v>2083</v>
      </c>
      <c r="G36" s="21">
        <f>ROUND((E36-'NI thresholds &amp; rates 2022'!$F$5)*'NI thresholds &amp; rates 2022'!$B$12,0)</f>
        <v>2851</v>
      </c>
      <c r="H36" s="20">
        <f t="shared" si="1"/>
        <v>34696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5:8" ht="12.75">
      <c r="E37" s="20"/>
      <c r="F37" s="1"/>
      <c r="G37" s="21"/>
      <c r="H37" s="1"/>
    </row>
    <row r="38" spans="1:22" ht="12.75">
      <c r="A38" s="11" t="s">
        <v>7</v>
      </c>
      <c r="B38" s="13"/>
      <c r="C38" s="1">
        <v>20</v>
      </c>
      <c r="D38" s="1" t="s">
        <v>144</v>
      </c>
      <c r="E38" s="26">
        <v>27396</v>
      </c>
      <c r="F38" s="20">
        <f>ROUND(E38*'Pension rates 2022'!$D$6,0)</f>
        <v>1918</v>
      </c>
      <c r="G38" s="21">
        <f>ROUND((E38-'NI thresholds &amp; rates 2022'!$F$5)*'NI thresholds &amp; rates 2022'!$B$12,0)</f>
        <v>2525</v>
      </c>
      <c r="H38" s="20">
        <f aca="true" t="shared" si="2" ref="H38:H48">SUM(E38:G38)</f>
        <v>31839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3:22" ht="12.75">
      <c r="C39" s="1">
        <v>21</v>
      </c>
      <c r="D39" s="1" t="s">
        <v>145</v>
      </c>
      <c r="E39" s="26">
        <v>28131</v>
      </c>
      <c r="F39" s="20">
        <f>ROUND(E39*'Pension rates 2022'!$D$6,0)</f>
        <v>1969</v>
      </c>
      <c r="G39" s="21">
        <f>ROUND((E39-'NI thresholds &amp; rates 2022'!$F$5)*'NI thresholds &amp; rates 2022'!$B$12,0)</f>
        <v>2626</v>
      </c>
      <c r="H39" s="20">
        <f t="shared" si="2"/>
        <v>32726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3:22" ht="12.75">
      <c r="C40" s="1">
        <v>22</v>
      </c>
      <c r="D40" s="1" t="s">
        <v>146</v>
      </c>
      <c r="E40" s="26">
        <v>28929</v>
      </c>
      <c r="F40" s="20">
        <f>ROUND(E40*'Pension rates 2022'!$D$6,0)</f>
        <v>2025</v>
      </c>
      <c r="G40" s="21">
        <f>ROUND((E40-'NI thresholds &amp; rates 2022'!$F$5)*'NI thresholds &amp; rates 2022'!$B$12,0)</f>
        <v>2736</v>
      </c>
      <c r="H40" s="20">
        <f t="shared" si="2"/>
        <v>33690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3:22" ht="12.75">
      <c r="C41" s="1">
        <v>23</v>
      </c>
      <c r="D41" s="1" t="s">
        <v>147</v>
      </c>
      <c r="E41" s="26">
        <v>29762</v>
      </c>
      <c r="F41" s="20">
        <f>ROUND(E41*'Pension rates 2022'!$D$6,0)</f>
        <v>2083</v>
      </c>
      <c r="G41" s="21">
        <f>ROUND((E41-'NI thresholds &amp; rates 2022'!$F$5)*'NI thresholds &amp; rates 2022'!$B$12,0)</f>
        <v>2851</v>
      </c>
      <c r="H41" s="20">
        <f t="shared" si="2"/>
        <v>34696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2:22" ht="12.75">
      <c r="B42" s="13"/>
      <c r="C42" s="1">
        <v>24</v>
      </c>
      <c r="D42" s="1" t="s">
        <v>148</v>
      </c>
      <c r="E42" s="26">
        <v>30619</v>
      </c>
      <c r="F42" s="20">
        <f>ROUND(E42*'Pension rates 2022'!$D$6,0)</f>
        <v>2143</v>
      </c>
      <c r="G42" s="21">
        <f>ROUND((E42-'NI thresholds &amp; rates 2022'!$F$5)*'NI thresholds &amp; rates 2022'!$B$12,0)</f>
        <v>2970</v>
      </c>
      <c r="H42" s="20">
        <f t="shared" si="2"/>
        <v>35732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3:22" ht="12.75">
      <c r="C43" s="1">
        <v>25</v>
      </c>
      <c r="D43" s="1" t="s">
        <v>149</v>
      </c>
      <c r="E43" s="26">
        <v>31502</v>
      </c>
      <c r="F43" s="20">
        <f>ROUND(E43*'Pension rates 2022'!$D$6,0)</f>
        <v>2205</v>
      </c>
      <c r="G43" s="21">
        <f>ROUND((E43-'NI thresholds &amp; rates 2022'!$F$5)*'NI thresholds &amp; rates 2022'!$B$12,0)</f>
        <v>3091</v>
      </c>
      <c r="H43" s="20">
        <f t="shared" si="2"/>
        <v>36798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3:22" ht="12.75">
      <c r="C44" s="1">
        <v>26</v>
      </c>
      <c r="D44" s="1" t="s">
        <v>150</v>
      </c>
      <c r="E44" s="26">
        <v>32411</v>
      </c>
      <c r="F44" s="20">
        <f>ROUND(E44*'Pension rates 2022'!$D$6,0)</f>
        <v>2269</v>
      </c>
      <c r="G44" s="21">
        <f>ROUND((E44-'NI thresholds &amp; rates 2022'!$F$5)*'NI thresholds &amp; rates 2022'!$B$12,0)</f>
        <v>3217</v>
      </c>
      <c r="H44" s="20">
        <f t="shared" si="2"/>
        <v>37897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3:22" ht="12.75">
      <c r="C45" s="1" t="s">
        <v>54</v>
      </c>
      <c r="D45" s="1" t="s">
        <v>101</v>
      </c>
      <c r="E45" s="26">
        <v>33348</v>
      </c>
      <c r="F45" s="20">
        <f>ROUND(E45*'Pension rates 2022'!$D$6,0)</f>
        <v>2334</v>
      </c>
      <c r="G45" s="21">
        <f>ROUND((E45-'NI thresholds &amp; rates 2022'!$F$5)*'NI thresholds &amp; rates 2022'!$B$12,0)</f>
        <v>3346</v>
      </c>
      <c r="H45" s="20">
        <f t="shared" si="2"/>
        <v>39028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3:22" ht="12.75">
      <c r="C46" s="1" t="s">
        <v>55</v>
      </c>
      <c r="D46" s="1" t="s">
        <v>102</v>
      </c>
      <c r="E46" s="26">
        <v>34314</v>
      </c>
      <c r="F46" s="20">
        <f>ROUND(E46*'Pension rates 2022'!$D$6,0)</f>
        <v>2402</v>
      </c>
      <c r="G46" s="21">
        <f>ROUND((E46-'NI thresholds &amp; rates 2022'!$F$5)*'NI thresholds &amp; rates 2022'!$B$12,0)</f>
        <v>3480</v>
      </c>
      <c r="H46" s="20">
        <f t="shared" si="2"/>
        <v>40196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3:22" ht="12.75">
      <c r="C47" s="1" t="s">
        <v>56</v>
      </c>
      <c r="D47" s="1" t="s">
        <v>103</v>
      </c>
      <c r="E47" s="26">
        <v>35308</v>
      </c>
      <c r="F47" s="20">
        <f>ROUND(E47*'Pension rates 2022'!$D$6,0)</f>
        <v>2472</v>
      </c>
      <c r="G47" s="21">
        <f>ROUND((E47-'NI thresholds &amp; rates 2022'!$F$5)*'NI thresholds &amp; rates 2022'!$B$12,0)</f>
        <v>3617</v>
      </c>
      <c r="H47" s="20">
        <f t="shared" si="2"/>
        <v>41397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2:22" ht="12.75">
      <c r="B48" s="13"/>
      <c r="C48" s="1" t="s">
        <v>57</v>
      </c>
      <c r="D48" s="1" t="s">
        <v>104</v>
      </c>
      <c r="E48" s="26">
        <v>36333</v>
      </c>
      <c r="F48" s="20">
        <f>ROUND(E48*'Pension rates 2022'!$D$6,0)</f>
        <v>2543</v>
      </c>
      <c r="G48" s="21">
        <f>ROUND((E48-'NI thresholds &amp; rates 2022'!$F$5)*'NI thresholds &amp; rates 2022'!$B$12,0)</f>
        <v>3758</v>
      </c>
      <c r="H48" s="20">
        <f t="shared" si="2"/>
        <v>42634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5:8" ht="12.75">
      <c r="E49" s="4"/>
      <c r="F49" s="4"/>
      <c r="G49" s="4"/>
      <c r="H49" s="4"/>
    </row>
    <row r="50" ht="12.75">
      <c r="A50" s="16" t="s">
        <v>43</v>
      </c>
    </row>
    <row r="51" spans="1:2" ht="12.75">
      <c r="A51" s="13" t="s">
        <v>169</v>
      </c>
      <c r="B51" s="3" t="s">
        <v>170</v>
      </c>
    </row>
    <row r="52" spans="1:2" ht="12.75">
      <c r="A52" s="13"/>
      <c r="B52" s="3"/>
    </row>
    <row r="53" spans="1:2" ht="12.75">
      <c r="A53" s="13"/>
      <c r="B5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0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2.7109375" style="0" customWidth="1"/>
    <col min="3" max="4" width="9.28125" style="1" customWidth="1"/>
    <col min="5" max="8" width="11.7109375" style="0" customWidth="1"/>
    <col min="10" max="10" width="13.00390625" style="0" customWidth="1"/>
    <col min="11" max="14" width="9.28125" style="0" customWidth="1"/>
  </cols>
  <sheetData>
    <row r="1" ht="12.75">
      <c r="A1" s="11" t="s">
        <v>41</v>
      </c>
    </row>
    <row r="3" ht="12.75">
      <c r="A3" s="11" t="s">
        <v>183</v>
      </c>
    </row>
    <row r="6" spans="3:35" ht="12.75">
      <c r="C6" s="12" t="s">
        <v>0</v>
      </c>
      <c r="D6" s="12" t="s">
        <v>99</v>
      </c>
      <c r="E6" s="12" t="s">
        <v>1</v>
      </c>
      <c r="F6" s="12" t="s">
        <v>2</v>
      </c>
      <c r="G6" s="15" t="s">
        <v>24</v>
      </c>
      <c r="H6" s="12" t="s">
        <v>3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11" t="s">
        <v>8</v>
      </c>
      <c r="C7" s="1">
        <v>27</v>
      </c>
      <c r="D7" s="1" t="s">
        <v>101</v>
      </c>
      <c r="E7" s="26">
        <v>33348</v>
      </c>
      <c r="F7" s="20">
        <v>0</v>
      </c>
      <c r="G7" s="21">
        <f>ROUND((E7-'NI thresholds &amp; rates 2022'!$F$5)*'NI thresholds &amp; rates 2022'!$B$12,0)</f>
        <v>3346</v>
      </c>
      <c r="H7" s="20">
        <f>SUM(E7:G7)</f>
        <v>36694</v>
      </c>
      <c r="I7" s="20"/>
      <c r="J7" s="25"/>
      <c r="K7" s="20"/>
      <c r="L7" s="23"/>
      <c r="N7" s="17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3:22" ht="12.75">
      <c r="C8" s="1">
        <v>28</v>
      </c>
      <c r="D8" s="1" t="s">
        <v>102</v>
      </c>
      <c r="E8" s="26">
        <v>34314</v>
      </c>
      <c r="F8" s="20">
        <v>0</v>
      </c>
      <c r="G8" s="21">
        <f>ROUND((E8-'NI thresholds &amp; rates 2022'!$F$5)*'NI thresholds &amp; rates 2022'!$B$12,0)</f>
        <v>3480</v>
      </c>
      <c r="H8" s="20">
        <f aca="true" t="shared" si="0" ref="H8:H71">SUM(E8:G8)</f>
        <v>37794</v>
      </c>
      <c r="I8" s="4"/>
      <c r="J8" s="25"/>
      <c r="K8" s="4"/>
      <c r="L8" s="23"/>
      <c r="N8" s="17"/>
      <c r="O8" s="4"/>
      <c r="P8" s="4"/>
      <c r="Q8" s="4"/>
      <c r="R8" s="4"/>
      <c r="S8" s="4"/>
      <c r="T8" s="4"/>
      <c r="U8" s="4"/>
      <c r="V8" s="4"/>
    </row>
    <row r="9" spans="3:22" ht="12.75">
      <c r="C9" s="1">
        <v>29</v>
      </c>
      <c r="D9" s="1" t="s">
        <v>103</v>
      </c>
      <c r="E9" s="26">
        <v>35308</v>
      </c>
      <c r="F9" s="20">
        <v>0</v>
      </c>
      <c r="G9" s="21">
        <f>ROUND((E9-'NI thresholds &amp; rates 2022'!$F$5)*'NI thresholds &amp; rates 2022'!$B$12,0)</f>
        <v>3617</v>
      </c>
      <c r="H9" s="20">
        <f t="shared" si="0"/>
        <v>38925</v>
      </c>
      <c r="I9" s="4"/>
      <c r="J9" s="25"/>
      <c r="K9" s="4"/>
      <c r="L9" s="23"/>
      <c r="N9" s="17"/>
      <c r="O9" s="4"/>
      <c r="P9" s="4"/>
      <c r="Q9" s="4"/>
      <c r="R9" s="4"/>
      <c r="S9" s="4"/>
      <c r="T9" s="4"/>
      <c r="U9" s="4"/>
      <c r="V9" s="4"/>
    </row>
    <row r="10" spans="3:22" ht="12.75">
      <c r="C10" s="1">
        <v>30</v>
      </c>
      <c r="D10" s="1" t="s">
        <v>104</v>
      </c>
      <c r="E10" s="26">
        <v>36333</v>
      </c>
      <c r="F10" s="20">
        <v>0</v>
      </c>
      <c r="G10" s="21">
        <f>ROUND((E10-'NI thresholds &amp; rates 2022'!$F$5)*'NI thresholds &amp; rates 2022'!$B$12,0)</f>
        <v>3758</v>
      </c>
      <c r="H10" s="20">
        <f t="shared" si="0"/>
        <v>40091</v>
      </c>
      <c r="I10" s="4"/>
      <c r="J10" s="25"/>
      <c r="K10" s="4"/>
      <c r="L10" s="23"/>
      <c r="N10" s="17"/>
      <c r="O10" s="4"/>
      <c r="P10" s="4"/>
      <c r="Q10" s="4"/>
      <c r="R10" s="4"/>
      <c r="S10" s="4"/>
      <c r="T10" s="4"/>
      <c r="U10" s="4"/>
      <c r="V10" s="4"/>
    </row>
    <row r="11" spans="3:22" ht="12.75">
      <c r="C11" s="1">
        <v>31</v>
      </c>
      <c r="D11" s="1" t="s">
        <v>105</v>
      </c>
      <c r="E11" s="26">
        <v>37386</v>
      </c>
      <c r="F11" s="20">
        <v>0</v>
      </c>
      <c r="G11" s="21">
        <f>ROUND((E11-'NI thresholds &amp; rates 2022'!$F$5)*'NI thresholds &amp; rates 2022'!$B$12,0)</f>
        <v>3903</v>
      </c>
      <c r="H11" s="20">
        <f t="shared" si="0"/>
        <v>41289</v>
      </c>
      <c r="I11" s="4"/>
      <c r="J11" s="25"/>
      <c r="K11" s="4"/>
      <c r="L11" s="23"/>
      <c r="N11" s="17"/>
      <c r="O11" s="4"/>
      <c r="P11" s="4"/>
      <c r="Q11" s="4"/>
      <c r="R11" s="4"/>
      <c r="S11" s="4"/>
      <c r="T11" s="4"/>
      <c r="U11" s="4"/>
      <c r="V11" s="4"/>
    </row>
    <row r="12" spans="3:22" ht="12.75">
      <c r="C12" s="1">
        <v>32</v>
      </c>
      <c r="D12" s="1" t="s">
        <v>106</v>
      </c>
      <c r="E12" s="26">
        <v>38474</v>
      </c>
      <c r="F12" s="20">
        <v>0</v>
      </c>
      <c r="G12" s="21">
        <f>ROUND((E12-'NI thresholds &amp; rates 2022'!$F$5)*'NI thresholds &amp; rates 2022'!$B$12,0)</f>
        <v>4054</v>
      </c>
      <c r="H12" s="20">
        <f t="shared" si="0"/>
        <v>42528</v>
      </c>
      <c r="I12" s="4"/>
      <c r="J12" s="25"/>
      <c r="K12" s="4"/>
      <c r="L12" s="23"/>
      <c r="N12" s="17"/>
      <c r="O12" s="4"/>
      <c r="P12" s="4"/>
      <c r="Q12" s="4"/>
      <c r="R12" s="4"/>
      <c r="S12" s="4"/>
      <c r="T12" s="4"/>
      <c r="U12" s="4"/>
      <c r="V12" s="4"/>
    </row>
    <row r="13" spans="3:22" ht="12.75">
      <c r="C13" s="1">
        <v>33</v>
      </c>
      <c r="D13" s="1" t="s">
        <v>107</v>
      </c>
      <c r="E13" s="26">
        <v>39592</v>
      </c>
      <c r="F13" s="20">
        <v>0</v>
      </c>
      <c r="G13" s="21">
        <f>ROUND((E13-'NI thresholds &amp; rates 2022'!$F$5)*'NI thresholds &amp; rates 2022'!$B$12,0)</f>
        <v>4208</v>
      </c>
      <c r="H13" s="20">
        <f t="shared" si="0"/>
        <v>43800</v>
      </c>
      <c r="I13" s="4"/>
      <c r="J13" s="25"/>
      <c r="K13" s="4"/>
      <c r="L13" s="23"/>
      <c r="N13" s="17"/>
      <c r="O13" s="4"/>
      <c r="P13" s="4"/>
      <c r="Q13" s="4"/>
      <c r="R13" s="4"/>
      <c r="S13" s="4"/>
      <c r="T13" s="4"/>
      <c r="U13" s="4"/>
      <c r="V13" s="4"/>
    </row>
    <row r="14" spans="3:22" ht="12.75">
      <c r="C14" s="1">
        <v>34</v>
      </c>
      <c r="D14" s="1" t="s">
        <v>108</v>
      </c>
      <c r="E14" s="26">
        <v>40745</v>
      </c>
      <c r="F14" s="20">
        <v>0</v>
      </c>
      <c r="G14" s="21">
        <f>ROUND((E14-'NI thresholds &amp; rates 2022'!$F$5)*'NI thresholds &amp; rates 2022'!$B$12,0)</f>
        <v>4367</v>
      </c>
      <c r="H14" s="20">
        <f t="shared" si="0"/>
        <v>45112</v>
      </c>
      <c r="I14" s="4"/>
      <c r="J14" s="25"/>
      <c r="K14" s="4"/>
      <c r="L14" s="23"/>
      <c r="N14" s="17"/>
      <c r="O14" s="4"/>
      <c r="P14" s="4"/>
      <c r="Q14" s="4"/>
      <c r="R14" s="4"/>
      <c r="S14" s="4"/>
      <c r="T14" s="4"/>
      <c r="U14" s="4"/>
      <c r="V14" s="4"/>
    </row>
    <row r="15" spans="3:22" ht="12.75">
      <c r="C15" s="1">
        <v>35</v>
      </c>
      <c r="D15" s="1" t="s">
        <v>109</v>
      </c>
      <c r="E15" s="26">
        <v>41931</v>
      </c>
      <c r="F15" s="20">
        <v>0</v>
      </c>
      <c r="G15" s="21">
        <f>ROUND((E15-'NI thresholds &amp; rates 2022'!$F$5)*'NI thresholds &amp; rates 2022'!$B$12,0)</f>
        <v>4531</v>
      </c>
      <c r="H15" s="20">
        <f t="shared" si="0"/>
        <v>46462</v>
      </c>
      <c r="I15" s="4"/>
      <c r="J15" s="25"/>
      <c r="K15" s="4"/>
      <c r="L15" s="23"/>
      <c r="N15" s="17"/>
      <c r="O15" s="4"/>
      <c r="P15" s="4"/>
      <c r="Q15" s="4"/>
      <c r="R15" s="4"/>
      <c r="S15" s="4"/>
      <c r="T15" s="4"/>
      <c r="U15" s="4"/>
      <c r="V15" s="4"/>
    </row>
    <row r="16" spans="3:22" ht="12.75">
      <c r="C16" s="1">
        <v>36</v>
      </c>
      <c r="D16" s="1" t="s">
        <v>110</v>
      </c>
      <c r="E16" s="26">
        <v>43155</v>
      </c>
      <c r="F16" s="20">
        <v>0</v>
      </c>
      <c r="G16" s="21">
        <f>ROUND((E16-'NI thresholds &amp; rates 2022'!$F$5)*'NI thresholds &amp; rates 2022'!$B$12,0)</f>
        <v>4700</v>
      </c>
      <c r="H16" s="20">
        <f t="shared" si="0"/>
        <v>47855</v>
      </c>
      <c r="I16" s="4"/>
      <c r="J16" s="25"/>
      <c r="K16" s="4"/>
      <c r="L16" s="23"/>
      <c r="N16" s="17"/>
      <c r="O16" s="4"/>
      <c r="P16" s="4"/>
      <c r="Q16" s="4"/>
      <c r="R16" s="4"/>
      <c r="S16" s="4"/>
      <c r="T16" s="4"/>
      <c r="U16" s="4"/>
      <c r="V16" s="4"/>
    </row>
    <row r="17" spans="3:22" ht="12.75">
      <c r="C17" s="14" t="s">
        <v>27</v>
      </c>
      <c r="D17" s="1" t="s">
        <v>100</v>
      </c>
      <c r="E17" s="26">
        <v>44414</v>
      </c>
      <c r="F17" s="20">
        <v>0</v>
      </c>
      <c r="G17" s="21">
        <f>ROUND((E17-'NI thresholds &amp; rates 2022'!$F$5)*'NI thresholds &amp; rates 2022'!$B$12,0)</f>
        <v>4873</v>
      </c>
      <c r="H17" s="20">
        <f t="shared" si="0"/>
        <v>49287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3:22" ht="12.75">
      <c r="C18" s="14" t="s">
        <v>26</v>
      </c>
      <c r="D18" s="1" t="s">
        <v>111</v>
      </c>
      <c r="E18" s="26">
        <v>45737</v>
      </c>
      <c r="F18" s="20">
        <v>0</v>
      </c>
      <c r="G18" s="21">
        <f>ROUND((E18-'NI thresholds &amp; rates 2022'!$F$5)*'NI thresholds &amp; rates 2022'!$B$12,0)</f>
        <v>5056</v>
      </c>
      <c r="H18" s="20">
        <f t="shared" si="0"/>
        <v>50793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3:22" ht="12.75">
      <c r="C19" s="14" t="s">
        <v>28</v>
      </c>
      <c r="D19" s="1" t="s">
        <v>112</v>
      </c>
      <c r="E19" s="26">
        <v>47047</v>
      </c>
      <c r="F19" s="20">
        <v>0</v>
      </c>
      <c r="G19" s="21">
        <f>ROUND((E19-'NI thresholds &amp; rates 2022'!$F$5)*'NI thresholds &amp; rates 2022'!$B$12,0)</f>
        <v>5237</v>
      </c>
      <c r="H19" s="20">
        <f t="shared" si="0"/>
        <v>52284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3:22" ht="12.75">
      <c r="C20" s="14" t="s">
        <v>29</v>
      </c>
      <c r="D20" s="1" t="s">
        <v>113</v>
      </c>
      <c r="E20" s="26">
        <v>48423</v>
      </c>
      <c r="F20" s="20">
        <v>0</v>
      </c>
      <c r="G20" s="21">
        <f>ROUND((E20-'NI thresholds &amp; rates 2022'!$F$5)*'NI thresholds &amp; rates 2022'!$B$12,0)</f>
        <v>5427</v>
      </c>
      <c r="H20" s="20">
        <f t="shared" si="0"/>
        <v>53850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5:22" ht="12.75">
      <c r="E21" s="20"/>
      <c r="F21" s="4"/>
      <c r="G21" s="2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11" t="s">
        <v>9</v>
      </c>
      <c r="C22" s="1">
        <v>37</v>
      </c>
      <c r="D22" s="1" t="s">
        <v>100</v>
      </c>
      <c r="E22" s="26">
        <v>44414</v>
      </c>
      <c r="F22" s="20">
        <v>0</v>
      </c>
      <c r="G22" s="21">
        <f>ROUND((E22-'NI thresholds &amp; rates 2022'!$F$5)*'NI thresholds &amp; rates 2022'!$B$12,0)</f>
        <v>4873</v>
      </c>
      <c r="H22" s="20">
        <f t="shared" si="0"/>
        <v>49287</v>
      </c>
      <c r="I22" s="4"/>
      <c r="J22" s="25"/>
      <c r="K22" s="4"/>
      <c r="L22" s="23"/>
      <c r="N22" s="17"/>
      <c r="O22" s="4"/>
      <c r="P22" s="4"/>
      <c r="Q22" s="4"/>
      <c r="R22" s="4"/>
      <c r="S22" s="4"/>
      <c r="T22" s="4"/>
      <c r="U22" s="4"/>
      <c r="V22" s="4"/>
    </row>
    <row r="23" spans="3:22" ht="12.75">
      <c r="C23" s="1">
        <v>38</v>
      </c>
      <c r="D23" s="1" t="s">
        <v>111</v>
      </c>
      <c r="E23" s="26">
        <v>45737</v>
      </c>
      <c r="F23" s="20">
        <v>0</v>
      </c>
      <c r="G23" s="21">
        <f>ROUND((E23-'NI thresholds &amp; rates 2022'!$F$5)*'NI thresholds &amp; rates 2022'!$B$12,0)</f>
        <v>5056</v>
      </c>
      <c r="H23" s="20">
        <f t="shared" si="0"/>
        <v>50793</v>
      </c>
      <c r="I23" s="4"/>
      <c r="J23" s="25"/>
      <c r="K23" s="4"/>
      <c r="L23" s="23"/>
      <c r="N23" s="17"/>
      <c r="O23" s="4"/>
      <c r="P23" s="4"/>
      <c r="Q23" s="4"/>
      <c r="R23" s="4"/>
      <c r="S23" s="4"/>
      <c r="T23" s="4"/>
      <c r="U23" s="4"/>
      <c r="V23" s="4"/>
    </row>
    <row r="24" spans="3:22" ht="12.75">
      <c r="C24" s="1">
        <v>39</v>
      </c>
      <c r="D24" s="1" t="s">
        <v>112</v>
      </c>
      <c r="E24" s="26">
        <v>47047</v>
      </c>
      <c r="F24" s="20">
        <v>0</v>
      </c>
      <c r="G24" s="21">
        <f>ROUND((E24-'NI thresholds &amp; rates 2022'!$F$5)*'NI thresholds &amp; rates 2022'!$B$12,0)</f>
        <v>5237</v>
      </c>
      <c r="H24" s="20">
        <f t="shared" si="0"/>
        <v>52284</v>
      </c>
      <c r="I24" s="4"/>
      <c r="J24" s="25"/>
      <c r="K24" s="4"/>
      <c r="L24" s="23"/>
      <c r="N24" s="17"/>
      <c r="O24" s="4"/>
      <c r="P24" s="4"/>
      <c r="Q24" s="4"/>
      <c r="R24" s="4"/>
      <c r="S24" s="4"/>
      <c r="T24" s="4"/>
      <c r="U24" s="4"/>
      <c r="V24" s="4"/>
    </row>
    <row r="25" spans="3:22" ht="12.75">
      <c r="C25" s="1">
        <v>40</v>
      </c>
      <c r="D25" s="1" t="s">
        <v>113</v>
      </c>
      <c r="E25" s="26">
        <v>48423</v>
      </c>
      <c r="F25" s="20">
        <v>0</v>
      </c>
      <c r="G25" s="21">
        <f>ROUND((E25-'NI thresholds &amp; rates 2022'!$F$5)*'NI thresholds &amp; rates 2022'!$B$12,0)</f>
        <v>5427</v>
      </c>
      <c r="H25" s="20">
        <f t="shared" si="0"/>
        <v>53850</v>
      </c>
      <c r="I25" s="4"/>
      <c r="J25" s="25"/>
      <c r="K25" s="4"/>
      <c r="L25" s="23"/>
      <c r="N25" s="17"/>
      <c r="O25" s="4"/>
      <c r="P25" s="4"/>
      <c r="Q25" s="4"/>
      <c r="R25" s="4"/>
      <c r="S25" s="4"/>
      <c r="T25" s="4"/>
      <c r="U25" s="4"/>
      <c r="V25" s="4"/>
    </row>
    <row r="26" spans="3:22" ht="12.75">
      <c r="C26" s="1">
        <v>41</v>
      </c>
      <c r="D26" s="1" t="s">
        <v>114</v>
      </c>
      <c r="E26" s="26">
        <v>49841</v>
      </c>
      <c r="F26" s="20">
        <v>0</v>
      </c>
      <c r="G26" s="21">
        <f>ROUND((E26-'NI thresholds &amp; rates 2022'!$F$5)*'NI thresholds &amp; rates 2022'!$B$12,0)</f>
        <v>5622</v>
      </c>
      <c r="H26" s="20">
        <f t="shared" si="0"/>
        <v>55463</v>
      </c>
      <c r="I26" s="4"/>
      <c r="J26" s="25"/>
      <c r="K26" s="4"/>
      <c r="L26" s="23"/>
      <c r="N26" s="17"/>
      <c r="O26" s="4"/>
      <c r="P26" s="4"/>
      <c r="Q26" s="4"/>
      <c r="R26" s="4"/>
      <c r="S26" s="4"/>
      <c r="T26" s="4"/>
      <c r="U26" s="4"/>
      <c r="V26" s="4"/>
    </row>
    <row r="27" spans="3:22" ht="12.75">
      <c r="C27" s="1">
        <v>42</v>
      </c>
      <c r="D27" s="1" t="s">
        <v>115</v>
      </c>
      <c r="E27" s="20">
        <v>51306</v>
      </c>
      <c r="F27" s="20">
        <v>0</v>
      </c>
      <c r="G27" s="21">
        <f>ROUND((E27-'NI thresholds &amp; rates 2022'!$F$5)*'NI thresholds &amp; rates 2022'!$B$12,0)</f>
        <v>5824</v>
      </c>
      <c r="H27" s="20">
        <f t="shared" si="0"/>
        <v>57130</v>
      </c>
      <c r="I27" s="4"/>
      <c r="J27" s="27">
        <f>E27*1.02</f>
        <v>52332.12</v>
      </c>
      <c r="K27" s="4"/>
      <c r="L27" s="23"/>
      <c r="N27" s="17"/>
      <c r="O27" s="4"/>
      <c r="P27" s="4"/>
      <c r="Q27" s="4"/>
      <c r="R27" s="4"/>
      <c r="S27" s="4"/>
      <c r="T27" s="4"/>
      <c r="U27" s="4"/>
      <c r="V27" s="4"/>
    </row>
    <row r="28" spans="3:22" ht="12.75">
      <c r="C28" s="1">
        <v>43</v>
      </c>
      <c r="D28" s="1" t="s">
        <v>116</v>
      </c>
      <c r="E28" s="20">
        <v>52841.1</v>
      </c>
      <c r="F28" s="20">
        <v>0</v>
      </c>
      <c r="G28" s="21">
        <f>ROUND((E28-'NI thresholds &amp; rates 2022'!$F$5)*'NI thresholds &amp; rates 2022'!$B$12,0)</f>
        <v>6036</v>
      </c>
      <c r="H28" s="20">
        <f t="shared" si="0"/>
        <v>58877.1</v>
      </c>
      <c r="I28" s="4"/>
      <c r="J28" s="27">
        <f aca="true" t="shared" si="1" ref="J28:J86">E28*1.02</f>
        <v>53897.922</v>
      </c>
      <c r="K28" s="4"/>
      <c r="L28" s="23"/>
      <c r="N28" s="17"/>
      <c r="O28" s="4"/>
      <c r="P28" s="4"/>
      <c r="Q28" s="4"/>
      <c r="R28" s="4"/>
      <c r="S28" s="4"/>
      <c r="T28" s="4"/>
      <c r="U28" s="4"/>
      <c r="V28" s="4"/>
    </row>
    <row r="29" spans="3:22" ht="12.75">
      <c r="C29" s="1">
        <v>44</v>
      </c>
      <c r="D29" s="1" t="s">
        <v>117</v>
      </c>
      <c r="E29" s="20">
        <v>54420.06</v>
      </c>
      <c r="F29" s="20">
        <v>0</v>
      </c>
      <c r="G29" s="21">
        <f>ROUND((E29-'NI thresholds &amp; rates 2022'!$F$5)*'NI thresholds &amp; rates 2022'!$B$12,0)</f>
        <v>6254</v>
      </c>
      <c r="H29" s="20">
        <f t="shared" si="0"/>
        <v>60674.06</v>
      </c>
      <c r="I29" s="4"/>
      <c r="J29" s="27">
        <f t="shared" si="1"/>
        <v>55508.4612</v>
      </c>
      <c r="K29" s="4"/>
      <c r="L29" s="23"/>
      <c r="N29" s="17"/>
      <c r="O29" s="4"/>
      <c r="P29" s="4"/>
      <c r="Q29" s="4"/>
      <c r="R29" s="4"/>
      <c r="S29" s="4"/>
      <c r="T29" s="4"/>
      <c r="U29" s="4"/>
      <c r="V29" s="4"/>
    </row>
    <row r="30" spans="3:22" ht="12.75">
      <c r="C30" s="14" t="s">
        <v>30</v>
      </c>
      <c r="D30" s="1" t="s">
        <v>118</v>
      </c>
      <c r="E30" s="20">
        <v>56047.98</v>
      </c>
      <c r="F30" s="20">
        <v>0</v>
      </c>
      <c r="G30" s="21">
        <f>ROUND((E30-'NI thresholds &amp; rates 2022'!$F$5)*'NI thresholds &amp; rates 2022'!$B$12,0)</f>
        <v>6479</v>
      </c>
      <c r="H30" s="20">
        <f t="shared" si="0"/>
        <v>62526.98</v>
      </c>
      <c r="I30" s="4"/>
      <c r="J30" s="27">
        <f t="shared" si="1"/>
        <v>57168.939600000005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3:22" ht="12.75">
      <c r="C31" s="14" t="s">
        <v>31</v>
      </c>
      <c r="D31" s="1" t="s">
        <v>119</v>
      </c>
      <c r="E31" s="20">
        <v>57723.840000000004</v>
      </c>
      <c r="F31" s="20">
        <v>0</v>
      </c>
      <c r="G31" s="21">
        <f>ROUND((E31-'NI thresholds &amp; rates 2022'!$F$5)*'NI thresholds &amp; rates 2022'!$B$12,0)</f>
        <v>6710</v>
      </c>
      <c r="H31" s="20">
        <f t="shared" si="0"/>
        <v>64433.840000000004</v>
      </c>
      <c r="I31" s="4"/>
      <c r="J31" s="27">
        <f t="shared" si="1"/>
        <v>58878.31680000001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3:22" ht="12.75">
      <c r="C32" s="14" t="s">
        <v>32</v>
      </c>
      <c r="D32" s="1" t="s">
        <v>120</v>
      </c>
      <c r="E32" s="20">
        <v>59449.68</v>
      </c>
      <c r="F32" s="20">
        <v>0</v>
      </c>
      <c r="G32" s="21">
        <f>ROUND((E32-'NI thresholds &amp; rates 2022'!$F$5)*'NI thresholds &amp; rates 2022'!$B$12,0)</f>
        <v>6948</v>
      </c>
      <c r="H32" s="20">
        <f t="shared" si="0"/>
        <v>66397.68</v>
      </c>
      <c r="I32" s="4"/>
      <c r="J32" s="27">
        <f t="shared" si="1"/>
        <v>60638.6736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3:22" ht="12.75">
      <c r="C33" s="14" t="s">
        <v>33</v>
      </c>
      <c r="D33" s="1" t="s">
        <v>121</v>
      </c>
      <c r="E33" s="20">
        <v>61227.54</v>
      </c>
      <c r="F33" s="20">
        <v>0</v>
      </c>
      <c r="G33" s="21">
        <f>ROUND((E33-'NI thresholds &amp; rates 2022'!$F$5)*'NI thresholds &amp; rates 2022'!$B$12,0)</f>
        <v>7194</v>
      </c>
      <c r="H33" s="20">
        <f t="shared" si="0"/>
        <v>68421.54000000001</v>
      </c>
      <c r="I33" s="4"/>
      <c r="J33" s="27">
        <f t="shared" si="1"/>
        <v>62452.090800000005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5:22" ht="12.75">
      <c r="E34" s="20"/>
      <c r="F34" s="4"/>
      <c r="G34" s="21"/>
      <c r="H34" s="4"/>
      <c r="I34" s="4"/>
      <c r="J34" s="27">
        <f t="shared" si="1"/>
        <v>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>
      <c r="A35" s="11" t="s">
        <v>10</v>
      </c>
      <c r="C35" s="1">
        <v>45</v>
      </c>
      <c r="D35" s="1" t="s">
        <v>118</v>
      </c>
      <c r="E35" s="20">
        <v>56047.98</v>
      </c>
      <c r="F35" s="20">
        <v>0</v>
      </c>
      <c r="G35" s="21">
        <f>ROUND((E35-'NI thresholds &amp; rates 2022'!$F$5)*'NI thresholds &amp; rates 2022'!$B$12,0)</f>
        <v>6479</v>
      </c>
      <c r="H35" s="20">
        <f t="shared" si="0"/>
        <v>62526.98</v>
      </c>
      <c r="I35" s="4"/>
      <c r="J35" s="27">
        <f t="shared" si="1"/>
        <v>57168.939600000005</v>
      </c>
      <c r="K35" s="4"/>
      <c r="L35" s="23"/>
      <c r="N35" s="17"/>
      <c r="O35" s="4"/>
      <c r="P35" s="4"/>
      <c r="Q35" s="4"/>
      <c r="R35" s="4"/>
      <c r="S35" s="4"/>
      <c r="T35" s="4"/>
      <c r="U35" s="4"/>
      <c r="V35" s="4"/>
    </row>
    <row r="36" spans="3:22" ht="12.75">
      <c r="C36" s="1">
        <v>46</v>
      </c>
      <c r="D36" s="1" t="s">
        <v>119</v>
      </c>
      <c r="E36" s="20">
        <v>57723.840000000004</v>
      </c>
      <c r="F36" s="20">
        <v>0</v>
      </c>
      <c r="G36" s="21">
        <f>ROUND((E36-'NI thresholds &amp; rates 2022'!$F$5)*'NI thresholds &amp; rates 2022'!$B$12,0)</f>
        <v>6710</v>
      </c>
      <c r="H36" s="20">
        <f t="shared" si="0"/>
        <v>64433.840000000004</v>
      </c>
      <c r="I36" s="4"/>
      <c r="J36" s="27">
        <f t="shared" si="1"/>
        <v>58878.31680000001</v>
      </c>
      <c r="K36" s="4"/>
      <c r="L36" s="23"/>
      <c r="N36" s="17"/>
      <c r="O36" s="4"/>
      <c r="P36" s="4"/>
      <c r="Q36" s="4"/>
      <c r="R36" s="4"/>
      <c r="S36" s="4"/>
      <c r="T36" s="4"/>
      <c r="U36" s="4"/>
      <c r="V36" s="4"/>
    </row>
    <row r="37" spans="3:22" ht="12.75">
      <c r="C37" s="1">
        <v>47</v>
      </c>
      <c r="D37" s="1" t="s">
        <v>120</v>
      </c>
      <c r="E37" s="20">
        <v>59449.68</v>
      </c>
      <c r="F37" s="20">
        <v>0</v>
      </c>
      <c r="G37" s="21">
        <f>ROUND((E37-'NI thresholds &amp; rates 2022'!$F$5)*'NI thresholds &amp; rates 2022'!$B$12,0)</f>
        <v>6948</v>
      </c>
      <c r="H37" s="20">
        <f t="shared" si="0"/>
        <v>66397.68</v>
      </c>
      <c r="I37" s="4"/>
      <c r="J37" s="27">
        <f t="shared" si="1"/>
        <v>60638.6736</v>
      </c>
      <c r="K37" s="4"/>
      <c r="L37" s="23"/>
      <c r="N37" s="17"/>
      <c r="O37" s="4"/>
      <c r="P37" s="4"/>
      <c r="Q37" s="4"/>
      <c r="R37" s="4"/>
      <c r="S37" s="4"/>
      <c r="T37" s="4"/>
      <c r="U37" s="4"/>
      <c r="V37" s="4"/>
    </row>
    <row r="38" spans="3:22" ht="12.75">
      <c r="C38" s="1">
        <v>48</v>
      </c>
      <c r="D38" s="1" t="s">
        <v>121</v>
      </c>
      <c r="E38" s="20">
        <v>61227.54</v>
      </c>
      <c r="F38" s="20">
        <v>0</v>
      </c>
      <c r="G38" s="21">
        <f>ROUND((E38-'NI thresholds &amp; rates 2022'!$F$5)*'NI thresholds &amp; rates 2022'!$B$12,0)</f>
        <v>7194</v>
      </c>
      <c r="H38" s="20">
        <f t="shared" si="0"/>
        <v>68421.54000000001</v>
      </c>
      <c r="I38" s="4"/>
      <c r="J38" s="27">
        <f t="shared" si="1"/>
        <v>62452.090800000005</v>
      </c>
      <c r="K38" s="4"/>
      <c r="L38" s="23"/>
      <c r="N38" s="17"/>
      <c r="O38" s="4"/>
      <c r="P38" s="4"/>
      <c r="Q38" s="4"/>
      <c r="R38" s="4"/>
      <c r="S38" s="4"/>
      <c r="T38" s="4"/>
      <c r="U38" s="4"/>
      <c r="V38" s="4"/>
    </row>
    <row r="39" spans="3:22" ht="12.75">
      <c r="C39" s="1">
        <v>49</v>
      </c>
      <c r="D39" s="1" t="s">
        <v>122</v>
      </c>
      <c r="E39" s="20">
        <v>63059.46</v>
      </c>
      <c r="F39" s="20">
        <v>0</v>
      </c>
      <c r="G39" s="21">
        <f>ROUND((E39-'NI thresholds &amp; rates 2022'!$F$5)*'NI thresholds &amp; rates 2022'!$B$12,0)</f>
        <v>7446</v>
      </c>
      <c r="H39" s="20">
        <f t="shared" si="0"/>
        <v>70505.45999999999</v>
      </c>
      <c r="I39" s="4"/>
      <c r="J39" s="27">
        <f t="shared" si="1"/>
        <v>64320.6492</v>
      </c>
      <c r="K39" s="4"/>
      <c r="L39" s="23"/>
      <c r="N39" s="17"/>
      <c r="O39" s="4"/>
      <c r="P39" s="4"/>
      <c r="Q39" s="4"/>
      <c r="R39" s="4"/>
      <c r="S39" s="4"/>
      <c r="T39" s="4"/>
      <c r="U39" s="4"/>
      <c r="V39" s="4"/>
    </row>
    <row r="40" spans="3:22" ht="12.75">
      <c r="C40" s="14" t="s">
        <v>34</v>
      </c>
      <c r="D40" s="1" t="s">
        <v>123</v>
      </c>
      <c r="E40" s="20">
        <v>64946.46</v>
      </c>
      <c r="F40" s="20">
        <v>0</v>
      </c>
      <c r="G40" s="21">
        <f>ROUND((E40-'NI thresholds &amp; rates 2022'!$F$5)*'NI thresholds &amp; rates 2022'!$B$12,0)</f>
        <v>7707</v>
      </c>
      <c r="H40" s="20">
        <f t="shared" si="0"/>
        <v>72653.45999999999</v>
      </c>
      <c r="I40" s="4"/>
      <c r="J40" s="27">
        <f t="shared" si="1"/>
        <v>66245.3892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3:22" ht="12.75">
      <c r="C41" s="14" t="s">
        <v>35</v>
      </c>
      <c r="D41" s="1" t="s">
        <v>124</v>
      </c>
      <c r="E41" s="20">
        <v>66889.56</v>
      </c>
      <c r="F41" s="20">
        <v>0</v>
      </c>
      <c r="G41" s="21">
        <f>ROUND((E41-'NI thresholds &amp; rates 2022'!$F$5)*'NI thresholds &amp; rates 2022'!$B$12,0)</f>
        <v>7975</v>
      </c>
      <c r="H41" s="20">
        <f t="shared" si="0"/>
        <v>74864.56</v>
      </c>
      <c r="I41" s="4"/>
      <c r="J41" s="27">
        <f t="shared" si="1"/>
        <v>68227.3512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3:22" ht="12.75">
      <c r="C42" s="14" t="s">
        <v>36</v>
      </c>
      <c r="D42" s="1" t="s">
        <v>125</v>
      </c>
      <c r="E42" s="20">
        <v>68890.8</v>
      </c>
      <c r="F42" s="20">
        <v>0</v>
      </c>
      <c r="G42" s="21">
        <f>ROUND((E42-'NI thresholds &amp; rates 2022'!$F$5)*'NI thresholds &amp; rates 2022'!$B$12,0)</f>
        <v>8251</v>
      </c>
      <c r="H42" s="20">
        <f t="shared" si="0"/>
        <v>77141.8</v>
      </c>
      <c r="I42" s="4"/>
      <c r="J42" s="27">
        <f t="shared" si="1"/>
        <v>70268.61600000001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3:22" ht="12.75">
      <c r="C43" s="14" t="s">
        <v>37</v>
      </c>
      <c r="D43" s="1" t="s">
        <v>126</v>
      </c>
      <c r="E43" s="20">
        <v>70952.22</v>
      </c>
      <c r="F43" s="20">
        <v>0</v>
      </c>
      <c r="G43" s="21">
        <f>ROUND((E43-'NI thresholds &amp; rates 2022'!$F$5)*'NI thresholds &amp; rates 2022'!$B$12,0)</f>
        <v>8536</v>
      </c>
      <c r="H43" s="20">
        <f t="shared" si="0"/>
        <v>79488.22</v>
      </c>
      <c r="I43" s="4"/>
      <c r="J43" s="27">
        <f t="shared" si="1"/>
        <v>72371.2644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5:22" ht="12.75">
      <c r="E44" s="20"/>
      <c r="F44" s="20"/>
      <c r="G44" s="21"/>
      <c r="H44" s="20"/>
      <c r="I44" s="4"/>
      <c r="J44" s="27">
        <f t="shared" si="1"/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11" t="s">
        <v>11</v>
      </c>
      <c r="B45" s="13" t="s">
        <v>25</v>
      </c>
      <c r="C45" s="1">
        <v>1</v>
      </c>
      <c r="D45" s="1" t="s">
        <v>58</v>
      </c>
      <c r="E45" s="20">
        <v>64946.46</v>
      </c>
      <c r="F45" s="20">
        <v>0</v>
      </c>
      <c r="G45" s="21">
        <f>ROUND((E45-'NI thresholds &amp; rates 2022'!$F$5)*'NI thresholds &amp; rates 2022'!$B$12,0)</f>
        <v>7707</v>
      </c>
      <c r="H45" s="20">
        <f t="shared" si="0"/>
        <v>72653.45999999999</v>
      </c>
      <c r="I45" s="4"/>
      <c r="J45" s="27">
        <f t="shared" si="1"/>
        <v>66245.3892</v>
      </c>
      <c r="K45" s="4"/>
      <c r="L45" s="23"/>
      <c r="N45" s="17"/>
      <c r="O45" s="4"/>
      <c r="P45" s="4"/>
      <c r="Q45" s="4"/>
      <c r="R45" s="4"/>
      <c r="S45" s="4"/>
      <c r="T45" s="4"/>
      <c r="U45" s="4"/>
      <c r="V45" s="4"/>
    </row>
    <row r="46" spans="2:22" ht="12.75">
      <c r="B46" s="13"/>
      <c r="C46" s="1">
        <v>2</v>
      </c>
      <c r="D46" s="1" t="s">
        <v>59</v>
      </c>
      <c r="E46" s="20">
        <v>66894.66</v>
      </c>
      <c r="F46" s="20">
        <v>0</v>
      </c>
      <c r="G46" s="21">
        <f>ROUND((E46-'NI thresholds &amp; rates 2022'!$F$5)*'NI thresholds &amp; rates 2022'!$B$12,0)</f>
        <v>7976</v>
      </c>
      <c r="H46" s="20">
        <f t="shared" si="0"/>
        <v>74870.66</v>
      </c>
      <c r="I46" s="4"/>
      <c r="J46" s="27">
        <f t="shared" si="1"/>
        <v>68232.55320000001</v>
      </c>
      <c r="K46" s="4"/>
      <c r="L46" s="23"/>
      <c r="N46" s="17"/>
      <c r="O46" s="4"/>
      <c r="P46" s="4"/>
      <c r="Q46" s="4"/>
      <c r="R46" s="4"/>
      <c r="S46" s="4"/>
      <c r="T46" s="4"/>
      <c r="U46" s="4"/>
      <c r="V46" s="4"/>
    </row>
    <row r="47" spans="2:22" ht="12.75">
      <c r="B47" s="13"/>
      <c r="C47" s="1">
        <v>3</v>
      </c>
      <c r="D47" s="1" t="s">
        <v>60</v>
      </c>
      <c r="E47" s="20">
        <v>68903.04000000001</v>
      </c>
      <c r="F47" s="20">
        <v>0</v>
      </c>
      <c r="G47" s="21">
        <f>ROUND((E47-'NI thresholds &amp; rates 2022'!$F$5)*'NI thresholds &amp; rates 2022'!$B$12,0)</f>
        <v>8253</v>
      </c>
      <c r="H47" s="20">
        <f t="shared" si="0"/>
        <v>77156.04000000001</v>
      </c>
      <c r="I47" s="4"/>
      <c r="J47" s="27">
        <f t="shared" si="1"/>
        <v>70281.10080000001</v>
      </c>
      <c r="K47" s="4"/>
      <c r="L47" s="23"/>
      <c r="N47" s="17"/>
      <c r="O47" s="4"/>
      <c r="P47" s="4"/>
      <c r="Q47" s="4"/>
      <c r="R47" s="4"/>
      <c r="S47" s="4"/>
      <c r="T47" s="4"/>
      <c r="U47" s="4"/>
      <c r="V47" s="4"/>
    </row>
    <row r="48" spans="2:22" ht="12.75">
      <c r="B48" s="13"/>
      <c r="C48" s="1">
        <v>4</v>
      </c>
      <c r="D48" s="1" t="s">
        <v>61</v>
      </c>
      <c r="E48" s="20">
        <v>70969.56</v>
      </c>
      <c r="F48" s="20">
        <v>0</v>
      </c>
      <c r="G48" s="21">
        <f>ROUND((E48-'NI thresholds &amp; rates 2022'!$F$5)*'NI thresholds &amp; rates 2022'!$B$12,0)</f>
        <v>8538</v>
      </c>
      <c r="H48" s="20">
        <f t="shared" si="0"/>
        <v>79507.56</v>
      </c>
      <c r="I48" s="4"/>
      <c r="J48" s="27">
        <f t="shared" si="1"/>
        <v>72388.9512</v>
      </c>
      <c r="K48" s="4"/>
      <c r="L48" s="23"/>
      <c r="N48" s="17"/>
      <c r="O48" s="4"/>
      <c r="P48" s="4"/>
      <c r="Q48" s="4"/>
      <c r="R48" s="4"/>
      <c r="S48" s="4"/>
      <c r="T48" s="4"/>
      <c r="U48" s="4"/>
      <c r="V48" s="4"/>
    </row>
    <row r="49" spans="2:22" ht="12.75">
      <c r="B49" s="13"/>
      <c r="C49" s="1">
        <v>5</v>
      </c>
      <c r="D49" s="1" t="s">
        <v>62</v>
      </c>
      <c r="E49" s="20">
        <v>73089.12</v>
      </c>
      <c r="F49" s="20">
        <v>0</v>
      </c>
      <c r="G49" s="21">
        <f>ROUND((E49-'NI thresholds &amp; rates 2022'!$F$5)*'NI thresholds &amp; rates 2022'!$B$12,0)</f>
        <v>8830</v>
      </c>
      <c r="H49" s="20">
        <f t="shared" si="0"/>
        <v>81919.12</v>
      </c>
      <c r="I49" s="4"/>
      <c r="J49" s="27">
        <f t="shared" si="1"/>
        <v>74550.90239999999</v>
      </c>
      <c r="K49" s="4"/>
      <c r="L49" s="23"/>
      <c r="N49" s="17"/>
      <c r="O49" s="4"/>
      <c r="P49" s="4"/>
      <c r="Q49" s="4"/>
      <c r="R49" s="4"/>
      <c r="S49" s="4"/>
      <c r="T49" s="4"/>
      <c r="U49" s="4"/>
      <c r="V49" s="4"/>
    </row>
    <row r="50" spans="2:22" ht="12.75">
      <c r="B50" s="13"/>
      <c r="C50" s="1">
        <v>6</v>
      </c>
      <c r="D50" s="1" t="s">
        <v>63</v>
      </c>
      <c r="E50" s="20">
        <v>75291.3</v>
      </c>
      <c r="F50" s="20">
        <v>0</v>
      </c>
      <c r="G50" s="21">
        <f>ROUND((E50-'NI thresholds &amp; rates 2022'!$F$5)*'NI thresholds &amp; rates 2022'!$B$12,0)</f>
        <v>9134</v>
      </c>
      <c r="H50" s="20">
        <f t="shared" si="0"/>
        <v>84425.3</v>
      </c>
      <c r="I50" s="4"/>
      <c r="J50" s="27">
        <f t="shared" si="1"/>
        <v>76797.126</v>
      </c>
      <c r="K50" s="4"/>
      <c r="L50" s="23"/>
      <c r="N50" s="17"/>
      <c r="O50" s="4"/>
      <c r="P50" s="4"/>
      <c r="Q50" s="4"/>
      <c r="R50" s="4"/>
      <c r="S50" s="4"/>
      <c r="T50" s="4"/>
      <c r="U50" s="4"/>
      <c r="V50" s="4"/>
    </row>
    <row r="51" spans="2:22" ht="12.75">
      <c r="B51" s="13"/>
      <c r="C51" s="1">
        <v>7</v>
      </c>
      <c r="D51" s="1" t="s">
        <v>64</v>
      </c>
      <c r="E51" s="20">
        <v>77549.58</v>
      </c>
      <c r="F51" s="20">
        <v>0</v>
      </c>
      <c r="G51" s="21">
        <f>ROUND((E51-'NI thresholds &amp; rates 2022'!$F$5)*'NI thresholds &amp; rates 2022'!$B$12,0)</f>
        <v>9446</v>
      </c>
      <c r="H51" s="20">
        <f t="shared" si="0"/>
        <v>86995.58</v>
      </c>
      <c r="I51" s="4"/>
      <c r="J51" s="27">
        <f t="shared" si="1"/>
        <v>79100.57160000001</v>
      </c>
      <c r="K51" s="4"/>
      <c r="L51" s="23"/>
      <c r="N51" s="17"/>
      <c r="O51" s="4"/>
      <c r="P51" s="4"/>
      <c r="Q51" s="4"/>
      <c r="R51" s="4"/>
      <c r="S51" s="4"/>
      <c r="T51" s="4"/>
      <c r="U51" s="4"/>
      <c r="V51" s="4"/>
    </row>
    <row r="52" spans="2:22" ht="12.75">
      <c r="B52" s="13"/>
      <c r="C52" s="1">
        <v>8</v>
      </c>
      <c r="D52" s="1" t="s">
        <v>65</v>
      </c>
      <c r="E52" s="20">
        <v>79876.2</v>
      </c>
      <c r="F52" s="20">
        <v>0</v>
      </c>
      <c r="G52" s="21">
        <f>ROUND((E52-'NI thresholds &amp; rates 2022'!$F$5)*'NI thresholds &amp; rates 2022'!$B$12,0)</f>
        <v>9767</v>
      </c>
      <c r="H52" s="20">
        <f t="shared" si="0"/>
        <v>89643.2</v>
      </c>
      <c r="I52" s="4"/>
      <c r="J52" s="27">
        <f t="shared" si="1"/>
        <v>81473.724</v>
      </c>
      <c r="K52" s="4"/>
      <c r="L52" s="23"/>
      <c r="N52" s="17"/>
      <c r="O52" s="4"/>
      <c r="P52" s="4"/>
      <c r="Q52" s="4"/>
      <c r="R52" s="4"/>
      <c r="S52" s="4"/>
      <c r="T52" s="4"/>
      <c r="U52" s="4"/>
      <c r="V52" s="4"/>
    </row>
    <row r="53" spans="2:22" ht="12.75">
      <c r="B53" s="13" t="s">
        <v>38</v>
      </c>
      <c r="C53" s="1">
        <v>9</v>
      </c>
      <c r="D53" s="1" t="s">
        <v>66</v>
      </c>
      <c r="E53" s="20">
        <v>82271.16</v>
      </c>
      <c r="F53" s="20">
        <v>0</v>
      </c>
      <c r="G53" s="21">
        <f>ROUND((E53-'NI thresholds &amp; rates 2022'!$F$5)*'NI thresholds &amp; rates 2022'!$B$12,0)</f>
        <v>10098</v>
      </c>
      <c r="H53" s="20">
        <f t="shared" si="0"/>
        <v>92369.16</v>
      </c>
      <c r="I53" s="4"/>
      <c r="J53" s="27">
        <f t="shared" si="1"/>
        <v>83916.58320000001</v>
      </c>
      <c r="K53" s="4"/>
      <c r="L53" s="23"/>
      <c r="N53" s="17"/>
      <c r="O53" s="4"/>
      <c r="P53" s="4"/>
      <c r="Q53" s="4"/>
      <c r="R53" s="4"/>
      <c r="S53" s="4"/>
      <c r="T53" s="4"/>
      <c r="U53" s="4"/>
      <c r="V53" s="4"/>
    </row>
    <row r="54" spans="2:22" ht="12.75">
      <c r="B54" s="13"/>
      <c r="C54" s="1">
        <v>10</v>
      </c>
      <c r="D54" s="1" t="s">
        <v>67</v>
      </c>
      <c r="E54" s="20">
        <v>84740.58</v>
      </c>
      <c r="F54" s="20">
        <v>0</v>
      </c>
      <c r="G54" s="21">
        <f>ROUND((E54-'NI thresholds &amp; rates 2022'!$F$5)*'NI thresholds &amp; rates 2022'!$B$12,0)</f>
        <v>10438</v>
      </c>
      <c r="H54" s="20">
        <f t="shared" si="0"/>
        <v>95178.58</v>
      </c>
      <c r="I54" s="4"/>
      <c r="J54" s="27">
        <f t="shared" si="1"/>
        <v>86435.3916</v>
      </c>
      <c r="K54" s="4"/>
      <c r="L54" s="23"/>
      <c r="N54" s="17"/>
      <c r="O54" s="4"/>
      <c r="P54" s="4"/>
      <c r="Q54" s="4"/>
      <c r="R54" s="4"/>
      <c r="S54" s="4"/>
      <c r="T54" s="4"/>
      <c r="U54" s="4"/>
      <c r="V54" s="4"/>
    </row>
    <row r="55" spans="2:22" ht="12.75">
      <c r="B55" s="13"/>
      <c r="C55" s="1">
        <v>11</v>
      </c>
      <c r="D55" s="1" t="s">
        <v>68</v>
      </c>
      <c r="E55" s="20">
        <v>87282.42</v>
      </c>
      <c r="F55" s="20">
        <v>0</v>
      </c>
      <c r="G55" s="21">
        <f>ROUND((E55-'NI thresholds &amp; rates 2022'!$F$5)*'NI thresholds &amp; rates 2022'!$B$12,0)</f>
        <v>10789</v>
      </c>
      <c r="H55" s="20">
        <f t="shared" si="0"/>
        <v>98071.42</v>
      </c>
      <c r="I55" s="4"/>
      <c r="J55" s="27">
        <f t="shared" si="1"/>
        <v>89028.0684</v>
      </c>
      <c r="K55" s="4"/>
      <c r="L55" s="23"/>
      <c r="N55" s="17"/>
      <c r="O55" s="4"/>
      <c r="P55" s="4"/>
      <c r="Q55" s="4"/>
      <c r="R55" s="4"/>
      <c r="S55" s="4"/>
      <c r="T55" s="4"/>
      <c r="U55" s="4"/>
      <c r="V55" s="4"/>
    </row>
    <row r="56" spans="2:22" ht="12.75">
      <c r="B56" s="13"/>
      <c r="C56" s="1">
        <v>12</v>
      </c>
      <c r="D56" s="1" t="s">
        <v>69</v>
      </c>
      <c r="E56" s="20">
        <v>89900.76</v>
      </c>
      <c r="F56" s="20">
        <v>0</v>
      </c>
      <c r="G56" s="21">
        <f>ROUND((E56-'NI thresholds &amp; rates 2022'!$F$5)*'NI thresholds &amp; rates 2022'!$B$12,0)</f>
        <v>11151</v>
      </c>
      <c r="H56" s="20">
        <f t="shared" si="0"/>
        <v>101051.76</v>
      </c>
      <c r="I56" s="4"/>
      <c r="J56" s="27">
        <f t="shared" si="1"/>
        <v>91698.77519999999</v>
      </c>
      <c r="K56" s="4"/>
      <c r="L56" s="23"/>
      <c r="N56" s="17"/>
      <c r="O56" s="4"/>
      <c r="P56" s="4"/>
      <c r="Q56" s="4"/>
      <c r="R56" s="4"/>
      <c r="S56" s="4"/>
      <c r="T56" s="4"/>
      <c r="U56" s="4"/>
      <c r="V56" s="4"/>
    </row>
    <row r="57" spans="2:22" ht="12.75">
      <c r="B57" s="13"/>
      <c r="C57" s="1">
        <v>13</v>
      </c>
      <c r="D57" s="1" t="s">
        <v>70</v>
      </c>
      <c r="E57" s="20">
        <v>92597.64</v>
      </c>
      <c r="F57" s="20">
        <v>0</v>
      </c>
      <c r="G57" s="21">
        <f>ROUND((E57-'NI thresholds &amp; rates 2022'!$F$5)*'NI thresholds &amp; rates 2022'!$B$12,0)</f>
        <v>11523</v>
      </c>
      <c r="H57" s="20">
        <f t="shared" si="0"/>
        <v>104120.64</v>
      </c>
      <c r="I57" s="4"/>
      <c r="J57" s="27">
        <f t="shared" si="1"/>
        <v>94449.5928</v>
      </c>
      <c r="K57" s="4"/>
      <c r="L57" s="23"/>
      <c r="N57" s="17"/>
      <c r="O57" s="4"/>
      <c r="P57" s="4"/>
      <c r="Q57" s="4"/>
      <c r="R57" s="4"/>
      <c r="S57" s="4"/>
      <c r="T57" s="4"/>
      <c r="U57" s="4"/>
      <c r="V57" s="4"/>
    </row>
    <row r="58" spans="2:22" ht="12.75">
      <c r="B58" s="13"/>
      <c r="C58" s="1">
        <v>14</v>
      </c>
      <c r="D58" s="1" t="s">
        <v>71</v>
      </c>
      <c r="E58" s="20">
        <v>95375.1</v>
      </c>
      <c r="F58" s="20">
        <v>0</v>
      </c>
      <c r="G58" s="21">
        <f>ROUND((E58-'NI thresholds &amp; rates 2022'!$F$5)*'NI thresholds &amp; rates 2022'!$B$12,0)</f>
        <v>11906</v>
      </c>
      <c r="H58" s="20">
        <f t="shared" si="0"/>
        <v>107281.1</v>
      </c>
      <c r="I58" s="4"/>
      <c r="J58" s="27">
        <f t="shared" si="1"/>
        <v>97282.60200000001</v>
      </c>
      <c r="K58" s="4"/>
      <c r="L58" s="23"/>
      <c r="N58" s="17"/>
      <c r="O58" s="4"/>
      <c r="P58" s="4"/>
      <c r="Q58" s="4"/>
      <c r="R58" s="4"/>
      <c r="S58" s="4"/>
      <c r="T58" s="4"/>
      <c r="U58" s="4"/>
      <c r="V58" s="4"/>
    </row>
    <row r="59" spans="2:22" ht="12.75">
      <c r="B59" s="13"/>
      <c r="C59" s="1">
        <v>15</v>
      </c>
      <c r="D59" s="1" t="s">
        <v>72</v>
      </c>
      <c r="E59" s="20">
        <v>98237.22</v>
      </c>
      <c r="F59" s="20">
        <v>0</v>
      </c>
      <c r="G59" s="21">
        <f>ROUND((E59-'NI thresholds &amp; rates 2022'!$F$5)*'NI thresholds &amp; rates 2022'!$B$12,0)</f>
        <v>12301</v>
      </c>
      <c r="H59" s="20">
        <f t="shared" si="0"/>
        <v>110538.22</v>
      </c>
      <c r="I59" s="4"/>
      <c r="J59" s="27">
        <f t="shared" si="1"/>
        <v>100201.9644</v>
      </c>
      <c r="K59" s="4"/>
      <c r="L59" s="23"/>
      <c r="N59" s="17"/>
      <c r="O59" s="4"/>
      <c r="P59" s="4"/>
      <c r="Q59" s="4"/>
      <c r="R59" s="4"/>
      <c r="S59" s="4"/>
      <c r="T59" s="4"/>
      <c r="U59" s="4"/>
      <c r="V59" s="4"/>
    </row>
    <row r="60" spans="2:22" ht="12.75">
      <c r="B60" s="13"/>
      <c r="C60" s="1">
        <v>16</v>
      </c>
      <c r="D60" s="1" t="s">
        <v>73</v>
      </c>
      <c r="E60" s="20">
        <v>101184</v>
      </c>
      <c r="F60" s="20">
        <v>0</v>
      </c>
      <c r="G60" s="21">
        <f>ROUND((E60-'NI thresholds &amp; rates 2022'!$F$5)*'NI thresholds &amp; rates 2022'!$B$12,0)</f>
        <v>12708</v>
      </c>
      <c r="H60" s="20">
        <f t="shared" si="0"/>
        <v>113892</v>
      </c>
      <c r="I60" s="4"/>
      <c r="J60" s="27">
        <f t="shared" si="1"/>
        <v>103207.68000000001</v>
      </c>
      <c r="K60" s="4"/>
      <c r="L60" s="23"/>
      <c r="N60" s="17"/>
      <c r="O60" s="4"/>
      <c r="P60" s="4"/>
      <c r="Q60" s="4"/>
      <c r="R60" s="4"/>
      <c r="S60" s="4"/>
      <c r="T60" s="4"/>
      <c r="U60" s="4"/>
      <c r="V60" s="4"/>
    </row>
    <row r="61" spans="2:22" ht="12.75">
      <c r="B61" s="13" t="s">
        <v>39</v>
      </c>
      <c r="C61" s="1">
        <v>17</v>
      </c>
      <c r="D61" s="1" t="s">
        <v>74</v>
      </c>
      <c r="E61" s="20">
        <v>104219.52</v>
      </c>
      <c r="F61" s="20">
        <v>0</v>
      </c>
      <c r="G61" s="21">
        <f>ROUND((E61-'NI thresholds &amp; rates 2022'!$F$5)*'NI thresholds &amp; rates 2022'!$B$12,0)</f>
        <v>13126</v>
      </c>
      <c r="H61" s="20">
        <f t="shared" si="0"/>
        <v>117345.52</v>
      </c>
      <c r="I61" s="4"/>
      <c r="J61" s="27">
        <f t="shared" si="1"/>
        <v>106303.91040000001</v>
      </c>
      <c r="K61" s="4"/>
      <c r="L61" s="23"/>
      <c r="N61" s="17"/>
      <c r="O61" s="4"/>
      <c r="P61" s="4"/>
      <c r="Q61" s="4"/>
      <c r="R61" s="4"/>
      <c r="S61" s="4"/>
      <c r="T61" s="4"/>
      <c r="U61" s="4"/>
      <c r="V61" s="4"/>
    </row>
    <row r="62" spans="2:22" ht="12.75">
      <c r="B62" s="13"/>
      <c r="C62" s="1">
        <v>18</v>
      </c>
      <c r="D62" s="1" t="s">
        <v>75</v>
      </c>
      <c r="E62" s="20">
        <v>107346.84</v>
      </c>
      <c r="F62" s="20">
        <v>0</v>
      </c>
      <c r="G62" s="21">
        <f>ROUND((E62-'NI thresholds &amp; rates 2022'!$F$5)*'NI thresholds &amp; rates 2022'!$B$12,0)</f>
        <v>13558</v>
      </c>
      <c r="H62" s="20">
        <f t="shared" si="0"/>
        <v>120904.84</v>
      </c>
      <c r="I62" s="4"/>
      <c r="J62" s="27">
        <f t="shared" si="1"/>
        <v>109493.77679999999</v>
      </c>
      <c r="K62" s="4"/>
      <c r="L62" s="23"/>
      <c r="N62" s="17"/>
      <c r="O62" s="4"/>
      <c r="P62" s="4"/>
      <c r="Q62" s="4"/>
      <c r="R62" s="4"/>
      <c r="S62" s="4"/>
      <c r="T62" s="4"/>
      <c r="U62" s="4"/>
      <c r="V62" s="4"/>
    </row>
    <row r="63" spans="2:22" ht="12.75">
      <c r="B63" s="13"/>
      <c r="C63" s="1">
        <v>19</v>
      </c>
      <c r="D63" s="1" t="s">
        <v>76</v>
      </c>
      <c r="E63" s="20">
        <v>110566.98</v>
      </c>
      <c r="F63" s="20">
        <v>0</v>
      </c>
      <c r="G63" s="21">
        <f>ROUND((E63-'NI thresholds &amp; rates 2022'!$F$5)*'NI thresholds &amp; rates 2022'!$B$12,0)</f>
        <v>14002</v>
      </c>
      <c r="H63" s="20">
        <f t="shared" si="0"/>
        <v>124568.98</v>
      </c>
      <c r="I63" s="4"/>
      <c r="J63" s="27">
        <f t="shared" si="1"/>
        <v>112778.3196</v>
      </c>
      <c r="K63" s="4"/>
      <c r="L63" s="23"/>
      <c r="N63" s="17"/>
      <c r="O63" s="4"/>
      <c r="P63" s="4"/>
      <c r="Q63" s="4"/>
      <c r="R63" s="4"/>
      <c r="S63" s="4"/>
      <c r="T63" s="4"/>
      <c r="U63" s="4"/>
      <c r="V63" s="4"/>
    </row>
    <row r="64" spans="2:22" ht="12.75">
      <c r="B64" s="13"/>
      <c r="C64" s="1">
        <v>20</v>
      </c>
      <c r="D64" s="1" t="s">
        <v>77</v>
      </c>
      <c r="E64" s="20">
        <v>113884.02</v>
      </c>
      <c r="F64" s="20">
        <v>0</v>
      </c>
      <c r="G64" s="21">
        <f>ROUND((E64-'NI thresholds &amp; rates 2022'!$F$5)*'NI thresholds &amp; rates 2022'!$B$12,0)</f>
        <v>14460</v>
      </c>
      <c r="H64" s="20">
        <f t="shared" si="0"/>
        <v>128344.02</v>
      </c>
      <c r="I64" s="4"/>
      <c r="J64" s="27">
        <f t="shared" si="1"/>
        <v>116161.7004</v>
      </c>
      <c r="K64" s="4"/>
      <c r="L64" s="23"/>
      <c r="N64" s="17"/>
      <c r="O64" s="4"/>
      <c r="P64" s="4"/>
      <c r="Q64" s="4"/>
      <c r="R64" s="4"/>
      <c r="S64" s="4"/>
      <c r="T64" s="4"/>
      <c r="U64" s="4"/>
      <c r="V64" s="4"/>
    </row>
    <row r="65" spans="2:22" ht="12.75">
      <c r="B65" s="13"/>
      <c r="C65" s="1">
        <v>21</v>
      </c>
      <c r="D65" s="1" t="s">
        <v>78</v>
      </c>
      <c r="E65" s="20">
        <v>117301.02</v>
      </c>
      <c r="F65" s="20">
        <v>0</v>
      </c>
      <c r="G65" s="21">
        <f>ROUND((E65-'NI thresholds &amp; rates 2022'!$F$5)*'NI thresholds &amp; rates 2022'!$B$12,0)</f>
        <v>14932</v>
      </c>
      <c r="H65" s="20">
        <f t="shared" si="0"/>
        <v>132233.02000000002</v>
      </c>
      <c r="I65" s="4"/>
      <c r="J65" s="27">
        <f t="shared" si="1"/>
        <v>119647.04040000001</v>
      </c>
      <c r="K65" s="4"/>
      <c r="L65" s="23"/>
      <c r="N65" s="17"/>
      <c r="O65" s="4"/>
      <c r="P65" s="4"/>
      <c r="Q65" s="4"/>
      <c r="R65" s="4"/>
      <c r="S65" s="4"/>
      <c r="T65" s="4"/>
      <c r="U65" s="4"/>
      <c r="V65" s="4"/>
    </row>
    <row r="66" spans="2:22" ht="12.75">
      <c r="B66" s="13"/>
      <c r="C66" s="1">
        <v>22</v>
      </c>
      <c r="D66" s="1" t="s">
        <v>79</v>
      </c>
      <c r="E66" s="20">
        <v>120820.02</v>
      </c>
      <c r="F66" s="20">
        <v>0</v>
      </c>
      <c r="G66" s="21">
        <f>ROUND((E66-'NI thresholds &amp; rates 2022'!$F$5)*'NI thresholds &amp; rates 2022'!$B$12,0)</f>
        <v>15417</v>
      </c>
      <c r="H66" s="20">
        <f t="shared" si="0"/>
        <v>136237.02000000002</v>
      </c>
      <c r="I66" s="4"/>
      <c r="J66" s="27">
        <f t="shared" si="1"/>
        <v>123236.4204</v>
      </c>
      <c r="K66" s="4"/>
      <c r="L66" s="23"/>
      <c r="N66" s="17"/>
      <c r="O66" s="4"/>
      <c r="P66" s="4"/>
      <c r="Q66" s="4"/>
      <c r="R66" s="4"/>
      <c r="S66" s="4"/>
      <c r="T66" s="4"/>
      <c r="U66" s="4"/>
      <c r="V66" s="4"/>
    </row>
    <row r="67" spans="2:22" ht="12.75">
      <c r="B67" s="13"/>
      <c r="C67" s="1">
        <v>23</v>
      </c>
      <c r="D67" s="1" t="s">
        <v>80</v>
      </c>
      <c r="E67" s="20">
        <v>124445.1</v>
      </c>
      <c r="F67" s="20">
        <v>0</v>
      </c>
      <c r="G67" s="21">
        <f>ROUND((E67-'NI thresholds &amp; rates 2022'!$F$5)*'NI thresholds &amp; rates 2022'!$B$12,0)</f>
        <v>15918</v>
      </c>
      <c r="H67" s="20">
        <f t="shared" si="0"/>
        <v>140363.1</v>
      </c>
      <c r="I67" s="4"/>
      <c r="J67" s="27">
        <f t="shared" si="1"/>
        <v>126934.00200000001</v>
      </c>
      <c r="K67" s="4"/>
      <c r="L67" s="23"/>
      <c r="N67" s="17"/>
      <c r="O67" s="4"/>
      <c r="P67" s="4"/>
      <c r="Q67" s="4"/>
      <c r="R67" s="4"/>
      <c r="S67" s="4"/>
      <c r="T67" s="4"/>
      <c r="U67" s="4"/>
      <c r="V67" s="4"/>
    </row>
    <row r="68" spans="2:22" ht="12.75">
      <c r="B68" s="13"/>
      <c r="C68" s="1">
        <v>24</v>
      </c>
      <c r="D68" s="1" t="s">
        <v>81</v>
      </c>
      <c r="E68" s="20">
        <v>128177.28</v>
      </c>
      <c r="F68" s="20">
        <v>0</v>
      </c>
      <c r="G68" s="21">
        <f>ROUND((E68-'NI thresholds &amp; rates 2022'!$F$5)*'NI thresholds &amp; rates 2022'!$B$12,0)</f>
        <v>16433</v>
      </c>
      <c r="H68" s="20">
        <f t="shared" si="0"/>
        <v>144610.28</v>
      </c>
      <c r="I68" s="4"/>
      <c r="J68" s="27">
        <f t="shared" si="1"/>
        <v>130740.8256</v>
      </c>
      <c r="K68" s="4"/>
      <c r="L68" s="23"/>
      <c r="N68" s="17"/>
      <c r="O68" s="4"/>
      <c r="P68" s="4"/>
      <c r="Q68" s="4"/>
      <c r="R68" s="4"/>
      <c r="S68" s="4"/>
      <c r="T68" s="4"/>
      <c r="U68" s="4"/>
      <c r="V68" s="4"/>
    </row>
    <row r="69" spans="5:22" ht="12.75">
      <c r="E69" s="20"/>
      <c r="F69" s="20"/>
      <c r="G69" s="21"/>
      <c r="H69" s="20"/>
      <c r="I69" s="4"/>
      <c r="J69" s="27">
        <f t="shared" si="1"/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2.75">
      <c r="A70" s="11" t="s">
        <v>44</v>
      </c>
      <c r="B70" s="13" t="s">
        <v>25</v>
      </c>
      <c r="C70" s="1">
        <v>1</v>
      </c>
      <c r="D70" s="1" t="s">
        <v>82</v>
      </c>
      <c r="E70" s="20">
        <v>64946.46</v>
      </c>
      <c r="F70" s="20">
        <v>0</v>
      </c>
      <c r="G70" s="21">
        <f>ROUND((E70-'NI thresholds &amp; rates 2022'!$F$5)*'NI thresholds &amp; rates 2022'!$B$12,0)</f>
        <v>7707</v>
      </c>
      <c r="H70" s="20">
        <f t="shared" si="0"/>
        <v>72653.45999999999</v>
      </c>
      <c r="I70" s="4"/>
      <c r="J70" s="27">
        <f t="shared" si="1"/>
        <v>66245.3892</v>
      </c>
      <c r="K70" s="4"/>
      <c r="L70" s="23"/>
      <c r="N70" s="17"/>
      <c r="O70" s="4"/>
      <c r="P70" s="4"/>
      <c r="Q70" s="4"/>
      <c r="R70" s="4"/>
      <c r="S70" s="4"/>
      <c r="T70" s="4"/>
      <c r="U70" s="4"/>
      <c r="V70" s="4"/>
    </row>
    <row r="71" spans="3:22" ht="12.75">
      <c r="C71" s="1">
        <v>2</v>
      </c>
      <c r="D71" s="1" t="s">
        <v>83</v>
      </c>
      <c r="E71" s="20">
        <v>66889.56</v>
      </c>
      <c r="F71" s="20">
        <v>0</v>
      </c>
      <c r="G71" s="21">
        <f>ROUND((E71-'NI thresholds &amp; rates 2022'!$F$5)*'NI thresholds &amp; rates 2022'!$B$12,0)</f>
        <v>7975</v>
      </c>
      <c r="H71" s="20">
        <f t="shared" si="0"/>
        <v>74864.56</v>
      </c>
      <c r="I71" s="4"/>
      <c r="J71" s="27">
        <f t="shared" si="1"/>
        <v>68227.3512</v>
      </c>
      <c r="K71" s="4"/>
      <c r="L71" s="23"/>
      <c r="N71" s="17"/>
      <c r="O71" s="4"/>
      <c r="P71" s="4"/>
      <c r="Q71" s="4"/>
      <c r="R71" s="4"/>
      <c r="S71" s="4"/>
      <c r="T71" s="4"/>
      <c r="U71" s="4"/>
      <c r="V71" s="4"/>
    </row>
    <row r="72" spans="3:22" ht="12.75">
      <c r="C72" s="1">
        <v>3</v>
      </c>
      <c r="D72" s="1" t="s">
        <v>84</v>
      </c>
      <c r="E72" s="20">
        <v>68890.8</v>
      </c>
      <c r="F72" s="20">
        <v>0</v>
      </c>
      <c r="G72" s="21">
        <f>ROUND((E72-'NI thresholds &amp; rates 2022'!$F$5)*'NI thresholds &amp; rates 2022'!$B$12,0)</f>
        <v>8251</v>
      </c>
      <c r="H72" s="20">
        <f aca="true" t="shared" si="2" ref="H72:H86">SUM(E72:G72)</f>
        <v>77141.8</v>
      </c>
      <c r="I72" s="4"/>
      <c r="J72" s="27">
        <f t="shared" si="1"/>
        <v>70268.61600000001</v>
      </c>
      <c r="K72" s="4"/>
      <c r="L72" s="23"/>
      <c r="N72" s="17"/>
      <c r="O72" s="4"/>
      <c r="P72" s="4"/>
      <c r="Q72" s="4"/>
      <c r="R72" s="4"/>
      <c r="S72" s="4"/>
      <c r="T72" s="4"/>
      <c r="U72" s="4"/>
      <c r="V72" s="4"/>
    </row>
    <row r="73" spans="3:22" ht="12.75">
      <c r="C73" s="1">
        <v>4</v>
      </c>
      <c r="D73" s="1" t="s">
        <v>85</v>
      </c>
      <c r="E73" s="20">
        <v>70952.22</v>
      </c>
      <c r="F73" s="20">
        <v>0</v>
      </c>
      <c r="G73" s="21">
        <f>ROUND((E73-'NI thresholds &amp; rates 2022'!$F$5)*'NI thresholds &amp; rates 2022'!$B$12,0)</f>
        <v>8536</v>
      </c>
      <c r="H73" s="20">
        <f t="shared" si="2"/>
        <v>79488.22</v>
      </c>
      <c r="I73" s="4"/>
      <c r="J73" s="27">
        <f t="shared" si="1"/>
        <v>72371.2644</v>
      </c>
      <c r="K73" s="4"/>
      <c r="L73" s="23"/>
      <c r="N73" s="17"/>
      <c r="O73" s="4"/>
      <c r="P73" s="4"/>
      <c r="Q73" s="4"/>
      <c r="R73" s="4"/>
      <c r="S73" s="4"/>
      <c r="T73" s="4"/>
      <c r="U73" s="4"/>
      <c r="V73" s="4"/>
    </row>
    <row r="74" spans="2:22" ht="12.75">
      <c r="B74" s="13" t="s">
        <v>38</v>
      </c>
      <c r="C74" s="1">
        <v>5</v>
      </c>
      <c r="D74" s="1" t="s">
        <v>86</v>
      </c>
      <c r="E74" s="20">
        <v>72226.2</v>
      </c>
      <c r="F74" s="20">
        <v>0</v>
      </c>
      <c r="G74" s="21">
        <f>ROUND((E74-'NI thresholds &amp; rates 2022'!$F$5)*'NI thresholds &amp; rates 2022'!$B$12,0)</f>
        <v>8711</v>
      </c>
      <c r="H74" s="20">
        <f t="shared" si="2"/>
        <v>80937.2</v>
      </c>
      <c r="I74" s="4"/>
      <c r="J74" s="27">
        <f t="shared" si="1"/>
        <v>73670.724</v>
      </c>
      <c r="K74" s="4"/>
      <c r="L74" s="23"/>
      <c r="N74" s="17"/>
      <c r="O74" s="4"/>
      <c r="P74" s="4"/>
      <c r="Q74" s="4"/>
      <c r="R74" s="4"/>
      <c r="S74" s="4"/>
      <c r="T74" s="4"/>
      <c r="U74" s="4"/>
      <c r="V74" s="4"/>
    </row>
    <row r="75" spans="3:22" ht="12.75">
      <c r="C75" s="1">
        <v>6</v>
      </c>
      <c r="D75" s="1" t="s">
        <v>87</v>
      </c>
      <c r="E75" s="20">
        <v>74323.32</v>
      </c>
      <c r="F75" s="20">
        <v>0</v>
      </c>
      <c r="G75" s="21">
        <f>ROUND((E75-'NI thresholds &amp; rates 2022'!$F$5)*'NI thresholds &amp; rates 2022'!$B$12,0)</f>
        <v>9001</v>
      </c>
      <c r="H75" s="20">
        <f t="shared" si="2"/>
        <v>83324.32</v>
      </c>
      <c r="I75" s="4"/>
      <c r="J75" s="27">
        <f t="shared" si="1"/>
        <v>75809.78640000001</v>
      </c>
      <c r="K75" s="4"/>
      <c r="L75" s="23"/>
      <c r="N75" s="17"/>
      <c r="O75" s="4"/>
      <c r="P75" s="4"/>
      <c r="Q75" s="4"/>
      <c r="R75" s="4"/>
      <c r="S75" s="4"/>
      <c r="T75" s="4"/>
      <c r="U75" s="4"/>
      <c r="V75" s="4"/>
    </row>
    <row r="76" spans="3:22" ht="12.75">
      <c r="C76" s="1">
        <v>7</v>
      </c>
      <c r="D76" s="1" t="s">
        <v>88</v>
      </c>
      <c r="E76" s="20">
        <v>76422.48</v>
      </c>
      <c r="F76" s="20">
        <v>0</v>
      </c>
      <c r="G76" s="21">
        <f>ROUND((E76-'NI thresholds &amp; rates 2022'!$F$5)*'NI thresholds &amp; rates 2022'!$B$12,0)</f>
        <v>9291</v>
      </c>
      <c r="H76" s="20">
        <f t="shared" si="2"/>
        <v>85713.48</v>
      </c>
      <c r="I76" s="4"/>
      <c r="J76" s="27">
        <f t="shared" si="1"/>
        <v>77950.9296</v>
      </c>
      <c r="K76" s="4"/>
      <c r="L76" s="23"/>
      <c r="N76" s="17"/>
      <c r="O76" s="4"/>
      <c r="P76" s="4"/>
      <c r="Q76" s="4"/>
      <c r="R76" s="4"/>
      <c r="S76" s="4"/>
      <c r="T76" s="4"/>
      <c r="U76" s="4"/>
      <c r="V76" s="4"/>
    </row>
    <row r="77" spans="3:22" ht="12.75">
      <c r="C77" s="1">
        <v>8</v>
      </c>
      <c r="D77" s="1" t="s">
        <v>89</v>
      </c>
      <c r="E77" s="20">
        <v>78521.64</v>
      </c>
      <c r="F77" s="20">
        <v>0</v>
      </c>
      <c r="G77" s="21">
        <f>ROUND((E77-'NI thresholds &amp; rates 2022'!$F$5)*'NI thresholds &amp; rates 2022'!$B$12,0)</f>
        <v>9580</v>
      </c>
      <c r="H77" s="20">
        <f t="shared" si="2"/>
        <v>88101.64</v>
      </c>
      <c r="I77" s="4"/>
      <c r="J77" s="27">
        <f t="shared" si="1"/>
        <v>80092.0728</v>
      </c>
      <c r="K77" s="4"/>
      <c r="L77" s="23"/>
      <c r="N77" s="17"/>
      <c r="O77" s="4"/>
      <c r="P77" s="4"/>
      <c r="Q77" s="4"/>
      <c r="R77" s="4"/>
      <c r="S77" s="4"/>
      <c r="T77" s="4"/>
      <c r="U77" s="4"/>
      <c r="V77" s="4"/>
    </row>
    <row r="78" spans="3:22" ht="12.75">
      <c r="C78" s="1">
        <v>9</v>
      </c>
      <c r="D78" s="1" t="s">
        <v>90</v>
      </c>
      <c r="E78" s="20">
        <v>80620.8</v>
      </c>
      <c r="F78" s="20">
        <v>0</v>
      </c>
      <c r="G78" s="21">
        <f>ROUND((E78-'NI thresholds &amp; rates 2022'!$F$5)*'NI thresholds &amp; rates 2022'!$B$12,0)</f>
        <v>9870</v>
      </c>
      <c r="H78" s="20">
        <f t="shared" si="2"/>
        <v>90490.8</v>
      </c>
      <c r="I78" s="4"/>
      <c r="J78" s="27">
        <f t="shared" si="1"/>
        <v>82233.216</v>
      </c>
      <c r="K78" s="4"/>
      <c r="L78" s="23"/>
      <c r="N78" s="17"/>
      <c r="O78" s="4"/>
      <c r="P78" s="4"/>
      <c r="Q78" s="4"/>
      <c r="R78" s="4"/>
      <c r="S78" s="4"/>
      <c r="T78" s="4"/>
      <c r="U78" s="4"/>
      <c r="V78" s="4"/>
    </row>
    <row r="79" spans="3:22" ht="12.75">
      <c r="C79" s="1">
        <v>10</v>
      </c>
      <c r="D79" s="1" t="s">
        <v>91</v>
      </c>
      <c r="E79" s="20">
        <v>82719.96</v>
      </c>
      <c r="F79" s="20">
        <v>0</v>
      </c>
      <c r="G79" s="21">
        <f>ROUND((E79-'NI thresholds &amp; rates 2022'!$F$5)*'NI thresholds &amp; rates 2022'!$B$12,0)</f>
        <v>10160</v>
      </c>
      <c r="H79" s="20">
        <f t="shared" si="2"/>
        <v>92879.96</v>
      </c>
      <c r="I79" s="4"/>
      <c r="J79" s="27">
        <f t="shared" si="1"/>
        <v>84374.3592</v>
      </c>
      <c r="K79" s="4"/>
      <c r="L79" s="23"/>
      <c r="N79" s="17"/>
      <c r="O79" s="4"/>
      <c r="P79" s="4"/>
      <c r="Q79" s="4"/>
      <c r="R79" s="4"/>
      <c r="S79" s="4"/>
      <c r="T79" s="4"/>
      <c r="U79" s="4"/>
      <c r="V79" s="4"/>
    </row>
    <row r="80" spans="2:22" ht="12.75">
      <c r="B80" s="13" t="s">
        <v>39</v>
      </c>
      <c r="C80" s="1">
        <v>11</v>
      </c>
      <c r="D80" s="1" t="s">
        <v>92</v>
      </c>
      <c r="E80" s="20">
        <v>84818.1</v>
      </c>
      <c r="F80" s="20">
        <v>0</v>
      </c>
      <c r="G80" s="21">
        <f>ROUND((E80-'NI thresholds &amp; rates 2022'!$F$5)*'NI thresholds &amp; rates 2022'!$B$12,0)</f>
        <v>10449</v>
      </c>
      <c r="H80" s="20">
        <f t="shared" si="2"/>
        <v>95267.1</v>
      </c>
      <c r="I80" s="4"/>
      <c r="J80" s="27">
        <f t="shared" si="1"/>
        <v>86514.46200000001</v>
      </c>
      <c r="K80" s="4"/>
      <c r="L80" s="23"/>
      <c r="N80" s="17"/>
      <c r="O80" s="4"/>
      <c r="P80" s="4"/>
      <c r="Q80" s="4"/>
      <c r="R80" s="4"/>
      <c r="S80" s="4"/>
      <c r="T80" s="4"/>
      <c r="U80" s="4"/>
      <c r="V80" s="4"/>
    </row>
    <row r="81" spans="3:22" ht="12.75">
      <c r="C81" s="1">
        <v>12</v>
      </c>
      <c r="D81" s="1" t="s">
        <v>93</v>
      </c>
      <c r="E81" s="20">
        <v>86915.22</v>
      </c>
      <c r="F81" s="20">
        <v>0</v>
      </c>
      <c r="G81" s="21">
        <f>ROUND((E81-'NI thresholds &amp; rates 2022'!$F$5)*'NI thresholds &amp; rates 2022'!$B$12,0)</f>
        <v>10739</v>
      </c>
      <c r="H81" s="20">
        <f t="shared" si="2"/>
        <v>97654.22</v>
      </c>
      <c r="I81" s="4"/>
      <c r="J81" s="27">
        <f t="shared" si="1"/>
        <v>88653.52440000001</v>
      </c>
      <c r="K81" s="4"/>
      <c r="L81" s="23"/>
      <c r="N81" s="17"/>
      <c r="O81" s="4"/>
      <c r="P81" s="4"/>
      <c r="Q81" s="4"/>
      <c r="R81" s="4"/>
      <c r="S81" s="4"/>
      <c r="T81" s="4"/>
      <c r="U81" s="4"/>
      <c r="V81" s="4"/>
    </row>
    <row r="82" spans="3:22" ht="12.75">
      <c r="C82" s="1">
        <v>13</v>
      </c>
      <c r="D82" s="1" t="s">
        <v>94</v>
      </c>
      <c r="E82" s="20">
        <v>89014.38</v>
      </c>
      <c r="F82" s="20">
        <v>0</v>
      </c>
      <c r="G82" s="21">
        <f>ROUND((E82-'NI thresholds &amp; rates 2022'!$F$5)*'NI thresholds &amp; rates 2022'!$B$12,0)</f>
        <v>11028</v>
      </c>
      <c r="H82" s="20">
        <f t="shared" si="2"/>
        <v>100042.38</v>
      </c>
      <c r="I82" s="4"/>
      <c r="J82" s="27">
        <f t="shared" si="1"/>
        <v>90794.6676</v>
      </c>
      <c r="K82" s="4"/>
      <c r="L82" s="23"/>
      <c r="N82" s="17"/>
      <c r="O82" s="4"/>
      <c r="P82" s="4"/>
      <c r="Q82" s="4"/>
      <c r="R82" s="4"/>
      <c r="S82" s="4"/>
      <c r="T82" s="4"/>
      <c r="U82" s="4"/>
      <c r="V82" s="4"/>
    </row>
    <row r="83" spans="3:22" ht="12.75">
      <c r="C83" s="1">
        <v>14</v>
      </c>
      <c r="D83" s="1" t="s">
        <v>95</v>
      </c>
      <c r="E83" s="20">
        <v>91112.52</v>
      </c>
      <c r="F83" s="20">
        <v>0</v>
      </c>
      <c r="G83" s="21">
        <f>ROUND((E83-'NI thresholds &amp; rates 2022'!$F$5)*'NI thresholds &amp; rates 2022'!$B$12,0)</f>
        <v>11318</v>
      </c>
      <c r="H83" s="20">
        <f t="shared" si="2"/>
        <v>102430.52</v>
      </c>
      <c r="I83" s="4"/>
      <c r="J83" s="27">
        <f t="shared" si="1"/>
        <v>92934.77040000001</v>
      </c>
      <c r="K83" s="4"/>
      <c r="L83" s="23"/>
      <c r="N83" s="17"/>
      <c r="O83" s="4"/>
      <c r="P83" s="4"/>
      <c r="Q83" s="4"/>
      <c r="R83" s="4"/>
      <c r="S83" s="4"/>
      <c r="T83" s="4"/>
      <c r="U83" s="4"/>
      <c r="V83" s="4"/>
    </row>
    <row r="84" spans="3:22" ht="12.75">
      <c r="C84" s="1">
        <v>15</v>
      </c>
      <c r="D84" s="1" t="s">
        <v>96</v>
      </c>
      <c r="E84" s="20">
        <v>93212.7</v>
      </c>
      <c r="F84" s="20">
        <v>0</v>
      </c>
      <c r="G84" s="21">
        <f>ROUND((E84-'NI thresholds &amp; rates 2022'!$F$5)*'NI thresholds &amp; rates 2022'!$B$12,0)</f>
        <v>11608</v>
      </c>
      <c r="H84" s="20">
        <f t="shared" si="2"/>
        <v>104820.7</v>
      </c>
      <c r="I84" s="4"/>
      <c r="J84" s="27">
        <f t="shared" si="1"/>
        <v>95076.954</v>
      </c>
      <c r="K84" s="4"/>
      <c r="L84" s="23"/>
      <c r="N84" s="17"/>
      <c r="O84" s="4"/>
      <c r="P84" s="4"/>
      <c r="Q84" s="4"/>
      <c r="R84" s="4"/>
      <c r="S84" s="4"/>
      <c r="T84" s="4"/>
      <c r="U84" s="4"/>
      <c r="V84" s="4"/>
    </row>
    <row r="85" spans="3:22" ht="12.75">
      <c r="C85" s="1">
        <v>16</v>
      </c>
      <c r="D85" s="1" t="s">
        <v>97</v>
      </c>
      <c r="E85" s="20">
        <v>95308.8</v>
      </c>
      <c r="F85" s="20">
        <v>0</v>
      </c>
      <c r="G85" s="21">
        <f>ROUND((E85-'NI thresholds &amp; rates 2022'!$F$5)*'NI thresholds &amp; rates 2022'!$B$12,0)</f>
        <v>11897</v>
      </c>
      <c r="H85" s="20">
        <f t="shared" si="2"/>
        <v>107205.8</v>
      </c>
      <c r="I85" s="4"/>
      <c r="J85" s="27">
        <f t="shared" si="1"/>
        <v>97214.97600000001</v>
      </c>
      <c r="K85" s="4"/>
      <c r="L85" s="23"/>
      <c r="N85" s="17"/>
      <c r="O85" s="4"/>
      <c r="P85" s="4"/>
      <c r="Q85" s="4"/>
      <c r="R85" s="4"/>
      <c r="S85" s="4"/>
      <c r="T85" s="4"/>
      <c r="U85" s="4"/>
      <c r="V85" s="4"/>
    </row>
    <row r="86" spans="2:22" ht="12.75">
      <c r="B86" s="13" t="s">
        <v>40</v>
      </c>
      <c r="C86" s="1" t="s">
        <v>42</v>
      </c>
      <c r="D86" s="1" t="s">
        <v>98</v>
      </c>
      <c r="E86" s="20">
        <v>97407.96</v>
      </c>
      <c r="F86" s="20">
        <v>0</v>
      </c>
      <c r="G86" s="21">
        <f>ROUND((E86-'NI thresholds &amp; rates 2022'!$F$5)*'NI thresholds &amp; rates 2022'!$B$12,0)</f>
        <v>12186</v>
      </c>
      <c r="H86" s="20">
        <f t="shared" si="2"/>
        <v>109593.96</v>
      </c>
      <c r="I86" s="4"/>
      <c r="J86" s="27">
        <f t="shared" si="1"/>
        <v>99356.1192</v>
      </c>
      <c r="K86" s="4"/>
      <c r="L86" s="23"/>
      <c r="N86" s="17"/>
      <c r="O86" s="4"/>
      <c r="P86" s="4"/>
      <c r="Q86" s="4"/>
      <c r="R86" s="4"/>
      <c r="S86" s="4"/>
      <c r="T86" s="4"/>
      <c r="U86" s="4"/>
      <c r="V86" s="4"/>
    </row>
    <row r="87" spans="5:8" ht="12.75">
      <c r="E87" s="4"/>
      <c r="F87" s="4"/>
      <c r="G87" s="4"/>
      <c r="H87" s="4"/>
    </row>
    <row r="88" ht="12.75">
      <c r="A88" s="16" t="s">
        <v>43</v>
      </c>
    </row>
    <row r="89" spans="1:2" ht="12.75">
      <c r="A89" s="13" t="s">
        <v>169</v>
      </c>
      <c r="B89" s="3" t="s">
        <v>170</v>
      </c>
    </row>
    <row r="90" spans="1:2" ht="12.75">
      <c r="A90" s="13" t="s">
        <v>171</v>
      </c>
      <c r="B90" s="3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2.7109375" style="0" customWidth="1"/>
    <col min="3" max="4" width="9.28125" style="1" customWidth="1"/>
    <col min="5" max="8" width="11.7109375" style="0" customWidth="1"/>
    <col min="10" max="14" width="9.28125" style="0" customWidth="1"/>
  </cols>
  <sheetData>
    <row r="1" ht="12.75">
      <c r="A1" s="11" t="s">
        <v>41</v>
      </c>
    </row>
    <row r="3" ht="12.75">
      <c r="A3" s="11" t="s">
        <v>187</v>
      </c>
    </row>
    <row r="6" spans="3:8" ht="12.75">
      <c r="C6" s="12" t="s">
        <v>0</v>
      </c>
      <c r="D6" s="12" t="s">
        <v>99</v>
      </c>
      <c r="E6" s="12" t="s">
        <v>1</v>
      </c>
      <c r="F6" s="12" t="s">
        <v>2</v>
      </c>
      <c r="G6" s="15" t="s">
        <v>24</v>
      </c>
      <c r="H6" s="12" t="s">
        <v>3</v>
      </c>
    </row>
    <row r="7" spans="1:22" ht="12.75">
      <c r="A7" s="11" t="s">
        <v>8</v>
      </c>
      <c r="C7" s="1">
        <v>27</v>
      </c>
      <c r="D7" s="1" t="s">
        <v>101</v>
      </c>
      <c r="E7" s="20">
        <v>33348</v>
      </c>
      <c r="F7" s="20">
        <f>ROUND(E7*'Pension rates 2022'!$D$10,0)</f>
        <v>7203</v>
      </c>
      <c r="G7" s="21">
        <f>ROUND((E7-'NI thresholds &amp; rates 2022'!$F$5)*'NI thresholds &amp; rates 2022'!$B$12,0)</f>
        <v>3346</v>
      </c>
      <c r="H7" s="20">
        <f aca="true" t="shared" si="0" ref="H7:H20">SUM(E7:G7)</f>
        <v>43897</v>
      </c>
      <c r="I7" s="4"/>
      <c r="J7" s="2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3:22" ht="12.75">
      <c r="C8" s="1">
        <v>28</v>
      </c>
      <c r="D8" s="1" t="s">
        <v>102</v>
      </c>
      <c r="E8" s="20">
        <v>34314</v>
      </c>
      <c r="F8" s="20">
        <f>ROUND(E8*'Pension rates 2022'!$D$10,0)</f>
        <v>7412</v>
      </c>
      <c r="G8" s="21">
        <f>ROUND((E8-'NI thresholds &amp; rates 2022'!$F$5)*'NI thresholds &amp; rates 2022'!$B$12,0)</f>
        <v>3480</v>
      </c>
      <c r="H8" s="20">
        <f t="shared" si="0"/>
        <v>45206</v>
      </c>
      <c r="I8" s="4"/>
      <c r="J8" s="2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3:22" ht="12.75">
      <c r="C9" s="1">
        <v>29</v>
      </c>
      <c r="D9" s="1" t="s">
        <v>103</v>
      </c>
      <c r="E9" s="20">
        <v>35308</v>
      </c>
      <c r="F9" s="20">
        <f>ROUND(E9*'Pension rates 2022'!$D$10,0)</f>
        <v>7627</v>
      </c>
      <c r="G9" s="21">
        <f>ROUND((E9-'NI thresholds &amp; rates 2022'!$F$5)*'NI thresholds &amp; rates 2022'!$B$12,0)</f>
        <v>3617</v>
      </c>
      <c r="H9" s="20">
        <f t="shared" si="0"/>
        <v>46552</v>
      </c>
      <c r="I9" s="4"/>
      <c r="J9" s="2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3:22" ht="12.75">
      <c r="C10" s="1">
        <v>30</v>
      </c>
      <c r="D10" s="1" t="s">
        <v>104</v>
      </c>
      <c r="E10" s="20">
        <v>36333</v>
      </c>
      <c r="F10" s="20">
        <f>ROUND(E10*'Pension rates 2022'!$D$10,0)</f>
        <v>7848</v>
      </c>
      <c r="G10" s="21">
        <f>ROUND((E10-'NI thresholds &amp; rates 2022'!$F$5)*'NI thresholds &amp; rates 2022'!$B$12,0)</f>
        <v>3758</v>
      </c>
      <c r="H10" s="20">
        <f t="shared" si="0"/>
        <v>47939</v>
      </c>
      <c r="I10" s="4"/>
      <c r="J10" s="2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3:22" ht="12.75">
      <c r="C11" s="1">
        <v>31</v>
      </c>
      <c r="D11" s="1" t="s">
        <v>105</v>
      </c>
      <c r="E11" s="20">
        <v>37386</v>
      </c>
      <c r="F11" s="20">
        <f>ROUND(E11*'Pension rates 2022'!$D$10,0)</f>
        <v>8075</v>
      </c>
      <c r="G11" s="21">
        <f>ROUND((E11-'NI thresholds &amp; rates 2022'!$F$5)*'NI thresholds &amp; rates 2022'!$B$12,0)</f>
        <v>3903</v>
      </c>
      <c r="H11" s="20">
        <f t="shared" si="0"/>
        <v>49364</v>
      </c>
      <c r="I11" s="4"/>
      <c r="J11" s="2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3:22" ht="12.75">
      <c r="C12" s="1">
        <v>32</v>
      </c>
      <c r="D12" s="1" t="s">
        <v>106</v>
      </c>
      <c r="E12" s="20">
        <v>38474</v>
      </c>
      <c r="F12" s="20">
        <f>ROUND(E12*'Pension rates 2022'!$D$10,0)</f>
        <v>8310</v>
      </c>
      <c r="G12" s="21">
        <f>ROUND((E12-'NI thresholds &amp; rates 2022'!$F$5)*'NI thresholds &amp; rates 2022'!$B$12,0)</f>
        <v>4054</v>
      </c>
      <c r="H12" s="20">
        <f t="shared" si="0"/>
        <v>50838</v>
      </c>
      <c r="I12" s="4"/>
      <c r="J12" s="2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3:22" ht="12.75">
      <c r="C13" s="1">
        <v>33</v>
      </c>
      <c r="D13" s="1" t="s">
        <v>107</v>
      </c>
      <c r="E13" s="20">
        <v>39592</v>
      </c>
      <c r="F13" s="20">
        <f>ROUND(E13*'Pension rates 2022'!$D$10,0)</f>
        <v>8552</v>
      </c>
      <c r="G13" s="21">
        <f>ROUND((E13-'NI thresholds &amp; rates 2022'!$F$5)*'NI thresholds &amp; rates 2022'!$B$12,0)</f>
        <v>4208</v>
      </c>
      <c r="H13" s="20">
        <f t="shared" si="0"/>
        <v>52352</v>
      </c>
      <c r="I13" s="4"/>
      <c r="J13" s="20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3:22" ht="12.75">
      <c r="C14" s="1">
        <v>34</v>
      </c>
      <c r="D14" s="1" t="s">
        <v>108</v>
      </c>
      <c r="E14" s="20">
        <v>40745</v>
      </c>
      <c r="F14" s="20">
        <f>ROUND(E14*'Pension rates 2022'!$D$10,0)</f>
        <v>8801</v>
      </c>
      <c r="G14" s="21">
        <f>ROUND((E14-'NI thresholds &amp; rates 2022'!$F$5)*'NI thresholds &amp; rates 2022'!$B$12,0)</f>
        <v>4367</v>
      </c>
      <c r="H14" s="20">
        <f t="shared" si="0"/>
        <v>53913</v>
      </c>
      <c r="I14" s="4"/>
      <c r="J14" s="2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3:22" ht="12.75">
      <c r="C15" s="1">
        <v>35</v>
      </c>
      <c r="D15" s="1" t="s">
        <v>109</v>
      </c>
      <c r="E15" s="20">
        <v>41931</v>
      </c>
      <c r="F15" s="20">
        <f>ROUND(E15*'Pension rates 2022'!$D$10,0)</f>
        <v>9057</v>
      </c>
      <c r="G15" s="21">
        <f>ROUND((E15-'NI thresholds &amp; rates 2022'!$F$5)*'NI thresholds &amp; rates 2022'!$B$12,0)</f>
        <v>4531</v>
      </c>
      <c r="H15" s="20">
        <f t="shared" si="0"/>
        <v>55519</v>
      </c>
      <c r="I15" s="4"/>
      <c r="J15" s="2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3:22" ht="12.75">
      <c r="C16" s="1">
        <v>36</v>
      </c>
      <c r="D16" s="1" t="s">
        <v>110</v>
      </c>
      <c r="E16" s="20">
        <v>43155</v>
      </c>
      <c r="F16" s="20">
        <f>ROUND(E16*'Pension rates 2022'!$D$10,0)</f>
        <v>9321</v>
      </c>
      <c r="G16" s="21">
        <f>ROUND((E16-'NI thresholds &amp; rates 2022'!$F$5)*'NI thresholds &amp; rates 2022'!$B$12,0)</f>
        <v>4700</v>
      </c>
      <c r="H16" s="20">
        <f t="shared" si="0"/>
        <v>57176</v>
      </c>
      <c r="I16" s="4"/>
      <c r="J16" s="2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3:22" ht="12.75">
      <c r="C17" s="14" t="s">
        <v>27</v>
      </c>
      <c r="D17" s="1" t="s">
        <v>100</v>
      </c>
      <c r="E17" s="20">
        <v>44414</v>
      </c>
      <c r="F17" s="20">
        <f>ROUND(E17*'Pension rates 2022'!$D$10,0)</f>
        <v>9593</v>
      </c>
      <c r="G17" s="21">
        <f>ROUND((E17-'NI thresholds &amp; rates 2022'!$F$5)*'NI thresholds &amp; rates 2022'!$B$12,0)</f>
        <v>4873</v>
      </c>
      <c r="H17" s="20">
        <f t="shared" si="0"/>
        <v>58880</v>
      </c>
      <c r="I17" s="4"/>
      <c r="J17" s="2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3:22" ht="12.75">
      <c r="C18" s="14" t="s">
        <v>26</v>
      </c>
      <c r="D18" s="1" t="s">
        <v>111</v>
      </c>
      <c r="E18" s="20">
        <v>45737</v>
      </c>
      <c r="F18" s="20">
        <f>ROUND(E18*'Pension rates 2022'!$D$10,0)</f>
        <v>9879</v>
      </c>
      <c r="G18" s="21">
        <f>ROUND((E18-'NI thresholds &amp; rates 2022'!$F$5)*'NI thresholds &amp; rates 2022'!$B$12,0)</f>
        <v>5056</v>
      </c>
      <c r="H18" s="20">
        <f t="shared" si="0"/>
        <v>60672</v>
      </c>
      <c r="I18" s="4"/>
      <c r="J18" s="20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3:22" ht="12.75">
      <c r="C19" s="14" t="s">
        <v>28</v>
      </c>
      <c r="D19" s="1" t="s">
        <v>112</v>
      </c>
      <c r="E19" s="20">
        <v>47047</v>
      </c>
      <c r="F19" s="20">
        <f>ROUND(E19*'Pension rates 2022'!$D$10,0)</f>
        <v>10162</v>
      </c>
      <c r="G19" s="21">
        <f>ROUND((E19-'NI thresholds &amp; rates 2022'!$F$5)*'NI thresholds &amp; rates 2022'!$B$12,0)</f>
        <v>5237</v>
      </c>
      <c r="H19" s="20">
        <f t="shared" si="0"/>
        <v>62446</v>
      </c>
      <c r="I19" s="4"/>
      <c r="J19" s="2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3:22" ht="12.75">
      <c r="C20" s="14" t="s">
        <v>29</v>
      </c>
      <c r="D20" s="1" t="s">
        <v>113</v>
      </c>
      <c r="E20" s="20">
        <v>48423</v>
      </c>
      <c r="F20" s="20">
        <f>ROUND(E20*'Pension rates 2022'!$D$10,0)</f>
        <v>10459</v>
      </c>
      <c r="G20" s="21">
        <f>ROUND((E20-'NI thresholds &amp; rates 2022'!$F$5)*'NI thresholds &amp; rates 2022'!$B$12,0)</f>
        <v>5427</v>
      </c>
      <c r="H20" s="20">
        <f t="shared" si="0"/>
        <v>64309</v>
      </c>
      <c r="I20" s="4"/>
      <c r="J20" s="20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5:22" ht="12.75">
      <c r="E21" s="20"/>
      <c r="F21" s="4"/>
      <c r="G21" s="2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11" t="s">
        <v>9</v>
      </c>
      <c r="C22" s="1">
        <v>37</v>
      </c>
      <c r="D22" s="1" t="s">
        <v>100</v>
      </c>
      <c r="E22" s="20">
        <v>44414</v>
      </c>
      <c r="F22" s="20">
        <f>ROUND(E22*'Pension rates 2022'!$D$10,0)</f>
        <v>9593</v>
      </c>
      <c r="G22" s="21">
        <f>ROUND((E22-'NI thresholds &amp; rates 2022'!$F$5)*'NI thresholds &amp; rates 2022'!$B$12,0)</f>
        <v>4873</v>
      </c>
      <c r="H22" s="20">
        <f aca="true" t="shared" si="1" ref="H22:H33">SUM(E22:G22)</f>
        <v>58880</v>
      </c>
      <c r="I22" s="4"/>
      <c r="J22" s="2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3:22" ht="12.75">
      <c r="C23" s="1">
        <v>38</v>
      </c>
      <c r="D23" s="1" t="s">
        <v>111</v>
      </c>
      <c r="E23" s="20">
        <v>45737</v>
      </c>
      <c r="F23" s="20">
        <f>ROUND(E23*'Pension rates 2022'!$D$10,0)</f>
        <v>9879</v>
      </c>
      <c r="G23" s="21">
        <f>ROUND((E23-'NI thresholds &amp; rates 2022'!$F$5)*'NI thresholds &amp; rates 2022'!$B$12,0)</f>
        <v>5056</v>
      </c>
      <c r="H23" s="20">
        <f t="shared" si="1"/>
        <v>60672</v>
      </c>
      <c r="I23" s="4"/>
      <c r="J23" s="2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3:22" ht="12.75">
      <c r="C24" s="1">
        <v>39</v>
      </c>
      <c r="D24" s="1" t="s">
        <v>112</v>
      </c>
      <c r="E24" s="20">
        <v>47047</v>
      </c>
      <c r="F24" s="20">
        <f>ROUND(E24*'Pension rates 2022'!$D$10,0)</f>
        <v>10162</v>
      </c>
      <c r="G24" s="21">
        <f>ROUND((E24-'NI thresholds &amp; rates 2022'!$F$5)*'NI thresholds &amp; rates 2022'!$B$12,0)</f>
        <v>5237</v>
      </c>
      <c r="H24" s="20">
        <f t="shared" si="1"/>
        <v>62446</v>
      </c>
      <c r="I24" s="4"/>
      <c r="J24" s="2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3:22" ht="12.75">
      <c r="C25" s="1">
        <v>40</v>
      </c>
      <c r="D25" s="1" t="s">
        <v>113</v>
      </c>
      <c r="E25" s="20">
        <v>48423</v>
      </c>
      <c r="F25" s="20">
        <f>ROUND(E25*'Pension rates 2022'!$D$10,0)</f>
        <v>10459</v>
      </c>
      <c r="G25" s="21">
        <f>ROUND((E25-'NI thresholds &amp; rates 2022'!$F$5)*'NI thresholds &amp; rates 2022'!$B$12,0)</f>
        <v>5427</v>
      </c>
      <c r="H25" s="20">
        <f t="shared" si="1"/>
        <v>64309</v>
      </c>
      <c r="I25" s="4"/>
      <c r="J25" s="2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3:22" ht="12.75">
      <c r="C26" s="1">
        <v>41</v>
      </c>
      <c r="D26" s="1" t="s">
        <v>114</v>
      </c>
      <c r="E26" s="20">
        <v>49841</v>
      </c>
      <c r="F26" s="20">
        <f>ROUND(E26*'Pension rates 2022'!$D$10,0)</f>
        <v>10766</v>
      </c>
      <c r="G26" s="21">
        <f>ROUND((E26-'NI thresholds &amp; rates 2022'!$F$5)*'NI thresholds &amp; rates 2022'!$B$12,0)</f>
        <v>5622</v>
      </c>
      <c r="H26" s="20">
        <f t="shared" si="1"/>
        <v>66229</v>
      </c>
      <c r="I26" s="4"/>
      <c r="J26" s="2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3:22" ht="12.75">
      <c r="C27" s="1">
        <v>42</v>
      </c>
      <c r="D27" s="1" t="s">
        <v>115</v>
      </c>
      <c r="E27" s="20">
        <v>51306</v>
      </c>
      <c r="F27" s="20">
        <f>ROUND(E27*'Pension rates 2022'!$D$10,0)</f>
        <v>11082</v>
      </c>
      <c r="G27" s="21">
        <f>ROUND((E27-'NI thresholds &amp; rates 2022'!$F$5)*'NI thresholds &amp; rates 2022'!$B$12,0)</f>
        <v>5824</v>
      </c>
      <c r="H27" s="20">
        <f t="shared" si="1"/>
        <v>68212</v>
      </c>
      <c r="I27" s="4"/>
      <c r="J27" s="2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3:22" ht="12.75">
      <c r="C28" s="1">
        <v>43</v>
      </c>
      <c r="D28" s="1" t="s">
        <v>116</v>
      </c>
      <c r="E28" s="20">
        <v>52841.1</v>
      </c>
      <c r="F28" s="20">
        <f>ROUND(E28*'Pension rates 2022'!$D$10,0)</f>
        <v>11414</v>
      </c>
      <c r="G28" s="21">
        <f>ROUND((E28-'NI thresholds &amp; rates 2022'!$F$5)*'NI thresholds &amp; rates 2022'!$B$12,0)</f>
        <v>6036</v>
      </c>
      <c r="H28" s="20">
        <f t="shared" si="1"/>
        <v>70291.1</v>
      </c>
      <c r="I28" s="4"/>
      <c r="J28" s="20"/>
      <c r="K28" s="4"/>
      <c r="L28" s="4"/>
      <c r="M28" s="4"/>
      <c r="N28" s="5"/>
      <c r="O28" s="4"/>
      <c r="P28" s="4"/>
      <c r="Q28" s="4"/>
      <c r="R28" s="4"/>
      <c r="S28" s="4"/>
      <c r="T28" s="4"/>
      <c r="U28" s="4"/>
      <c r="V28" s="4"/>
    </row>
    <row r="29" spans="3:22" ht="12.75">
      <c r="C29" s="1">
        <v>44</v>
      </c>
      <c r="D29" s="1" t="s">
        <v>117</v>
      </c>
      <c r="E29" s="20">
        <v>54420.06</v>
      </c>
      <c r="F29" s="20">
        <f>ROUND(E29*'Pension rates 2022'!$D$10,0)</f>
        <v>11755</v>
      </c>
      <c r="G29" s="21">
        <f>ROUND((E29-'NI thresholds &amp; rates 2022'!$F$5)*'NI thresholds &amp; rates 2022'!$B$12,0)</f>
        <v>6254</v>
      </c>
      <c r="H29" s="20">
        <f t="shared" si="1"/>
        <v>72429.06</v>
      </c>
      <c r="I29" s="4"/>
      <c r="J29" s="20"/>
      <c r="K29" s="4"/>
      <c r="L29" s="4"/>
      <c r="M29" s="5"/>
      <c r="N29" s="5"/>
      <c r="O29" s="5"/>
      <c r="P29" s="5"/>
      <c r="Q29" s="5"/>
      <c r="R29" s="4"/>
      <c r="S29" s="4"/>
      <c r="T29" s="4"/>
      <c r="U29" s="4"/>
      <c r="V29" s="4"/>
    </row>
    <row r="30" spans="3:22" ht="12.75">
      <c r="C30" s="14" t="s">
        <v>30</v>
      </c>
      <c r="D30" s="1" t="s">
        <v>118</v>
      </c>
      <c r="E30" s="20">
        <v>56047.98</v>
      </c>
      <c r="F30" s="20">
        <f>ROUND(E30*'Pension rates 2022'!$D$10,0)</f>
        <v>12106</v>
      </c>
      <c r="G30" s="21">
        <f>ROUND((E30-'NI thresholds &amp; rates 2022'!$F$5)*'NI thresholds &amp; rates 2022'!$B$12,0)</f>
        <v>6479</v>
      </c>
      <c r="H30" s="20">
        <f t="shared" si="1"/>
        <v>74632.98000000001</v>
      </c>
      <c r="I30" s="4"/>
      <c r="J30" s="2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3:22" ht="12.75">
      <c r="C31" s="14" t="s">
        <v>31</v>
      </c>
      <c r="D31" s="1" t="s">
        <v>119</v>
      </c>
      <c r="E31" s="20">
        <v>57723.840000000004</v>
      </c>
      <c r="F31" s="20">
        <f>ROUND(E31*'Pension rates 2022'!$D$10,0)</f>
        <v>12468</v>
      </c>
      <c r="G31" s="21">
        <f>ROUND((E31-'NI thresholds &amp; rates 2022'!$F$5)*'NI thresholds &amp; rates 2022'!$B$12,0)</f>
        <v>6710</v>
      </c>
      <c r="H31" s="20">
        <f t="shared" si="1"/>
        <v>76901.84</v>
      </c>
      <c r="I31" s="22"/>
      <c r="J31" s="2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3:22" ht="12.75">
      <c r="C32" s="14" t="s">
        <v>32</v>
      </c>
      <c r="D32" s="1" t="s">
        <v>120</v>
      </c>
      <c r="E32" s="20">
        <v>59449.68</v>
      </c>
      <c r="F32" s="20">
        <f>ROUND(E32*'Pension rates 2022'!$D$10,0)</f>
        <v>12841</v>
      </c>
      <c r="G32" s="21">
        <f>ROUND((E32-'NI thresholds &amp; rates 2022'!$F$5)*'NI thresholds &amp; rates 2022'!$B$12,0)</f>
        <v>6948</v>
      </c>
      <c r="H32" s="20">
        <f t="shared" si="1"/>
        <v>79238.68</v>
      </c>
      <c r="I32" s="4"/>
      <c r="J32" s="2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3:22" ht="12.75">
      <c r="C33" s="14" t="s">
        <v>33</v>
      </c>
      <c r="D33" s="1" t="s">
        <v>121</v>
      </c>
      <c r="E33" s="20">
        <v>61227.54</v>
      </c>
      <c r="F33" s="20">
        <f>ROUND(E33*'Pension rates 2022'!$D$10,0)</f>
        <v>13225</v>
      </c>
      <c r="G33" s="21">
        <f>ROUND((E33-'NI thresholds &amp; rates 2022'!$F$5)*'NI thresholds &amp; rates 2022'!$B$12,0)</f>
        <v>7194</v>
      </c>
      <c r="H33" s="20">
        <f t="shared" si="1"/>
        <v>81646.54000000001</v>
      </c>
      <c r="I33" s="4"/>
      <c r="J33" s="2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5:22" ht="12.75">
      <c r="E34" s="20"/>
      <c r="F34" s="4"/>
      <c r="G34" s="21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>
      <c r="A35" s="11" t="s">
        <v>10</v>
      </c>
      <c r="C35" s="1">
        <v>45</v>
      </c>
      <c r="D35" s="1" t="s">
        <v>118</v>
      </c>
      <c r="E35" s="20">
        <v>56047.98</v>
      </c>
      <c r="F35" s="20">
        <f>ROUND(E35*'Pension rates 2022'!$D$10,0)</f>
        <v>12106</v>
      </c>
      <c r="G35" s="21">
        <f>ROUND((E35-'NI thresholds &amp; rates 2022'!$F$5)*'NI thresholds &amp; rates 2022'!$B$12,0)</f>
        <v>6479</v>
      </c>
      <c r="H35" s="20">
        <f aca="true" t="shared" si="2" ref="H35:H43">SUM(E35:G35)</f>
        <v>74632.98000000001</v>
      </c>
      <c r="I35" s="4"/>
      <c r="J35" s="2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3:22" ht="12.75">
      <c r="C36" s="1">
        <v>46</v>
      </c>
      <c r="D36" s="1" t="s">
        <v>119</v>
      </c>
      <c r="E36" s="20">
        <v>57723.840000000004</v>
      </c>
      <c r="F36" s="20">
        <f>ROUND(E36*'Pension rates 2022'!$D$10,0)</f>
        <v>12468</v>
      </c>
      <c r="G36" s="21">
        <f>ROUND((E36-'NI thresholds &amp; rates 2022'!$F$5)*'NI thresholds &amp; rates 2022'!$B$12,0)</f>
        <v>6710</v>
      </c>
      <c r="H36" s="20">
        <f t="shared" si="2"/>
        <v>76901.84</v>
      </c>
      <c r="I36" s="4"/>
      <c r="J36" s="20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3:22" ht="12.75">
      <c r="C37" s="1">
        <v>47</v>
      </c>
      <c r="D37" s="1" t="s">
        <v>120</v>
      </c>
      <c r="E37" s="20">
        <v>59449.68</v>
      </c>
      <c r="F37" s="20">
        <f>ROUND(E37*'Pension rates 2022'!$D$10,0)</f>
        <v>12841</v>
      </c>
      <c r="G37" s="21">
        <f>ROUND((E37-'NI thresholds &amp; rates 2022'!$F$5)*'NI thresholds &amp; rates 2022'!$B$12,0)</f>
        <v>6948</v>
      </c>
      <c r="H37" s="20">
        <f t="shared" si="2"/>
        <v>79238.68</v>
      </c>
      <c r="I37" s="4"/>
      <c r="J37" s="20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3:22" ht="12.75">
      <c r="C38" s="1">
        <v>48</v>
      </c>
      <c r="D38" s="1" t="s">
        <v>121</v>
      </c>
      <c r="E38" s="20">
        <v>61227.54</v>
      </c>
      <c r="F38" s="20">
        <f>ROUND(E38*'Pension rates 2022'!$D$10,0)</f>
        <v>13225</v>
      </c>
      <c r="G38" s="21">
        <f>ROUND((E38-'NI thresholds &amp; rates 2022'!$F$5)*'NI thresholds &amp; rates 2022'!$B$12,0)</f>
        <v>7194</v>
      </c>
      <c r="H38" s="20">
        <f t="shared" si="2"/>
        <v>81646.54000000001</v>
      </c>
      <c r="I38" s="4"/>
      <c r="J38" s="2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3:22" ht="12.75">
      <c r="C39" s="1">
        <v>49</v>
      </c>
      <c r="D39" s="1" t="s">
        <v>122</v>
      </c>
      <c r="E39" s="20">
        <v>63059.46</v>
      </c>
      <c r="F39" s="20">
        <f>ROUND(E39*'Pension rates 2022'!$D$10,0)</f>
        <v>13621</v>
      </c>
      <c r="G39" s="21">
        <f>ROUND((E39-'NI thresholds &amp; rates 2022'!$F$5)*'NI thresholds &amp; rates 2022'!$B$12,0)</f>
        <v>7446</v>
      </c>
      <c r="H39" s="20">
        <f t="shared" si="2"/>
        <v>84126.45999999999</v>
      </c>
      <c r="I39" s="4"/>
      <c r="J39" s="20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3:22" ht="12.75">
      <c r="C40" s="14" t="s">
        <v>34</v>
      </c>
      <c r="D40" s="1" t="s">
        <v>123</v>
      </c>
      <c r="E40" s="20">
        <v>64946.46</v>
      </c>
      <c r="F40" s="20">
        <f>ROUND(E40*'Pension rates 2022'!$D$10,0)</f>
        <v>14028</v>
      </c>
      <c r="G40" s="21">
        <f>ROUND((E40-'NI thresholds &amp; rates 2022'!$F$5)*'NI thresholds &amp; rates 2022'!$B$12,0)</f>
        <v>7707</v>
      </c>
      <c r="H40" s="20">
        <f t="shared" si="2"/>
        <v>86681.45999999999</v>
      </c>
      <c r="I40" s="4"/>
      <c r="J40" s="20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3:22" ht="12.75">
      <c r="C41" s="14" t="s">
        <v>35</v>
      </c>
      <c r="D41" s="1" t="s">
        <v>124</v>
      </c>
      <c r="E41" s="20">
        <v>66889.56</v>
      </c>
      <c r="F41" s="20">
        <f>ROUND(E41*'Pension rates 2022'!$D$10,0)</f>
        <v>14448</v>
      </c>
      <c r="G41" s="21">
        <f>ROUND((E41-'NI thresholds &amp; rates 2022'!$F$5)*'NI thresholds &amp; rates 2022'!$B$12,0)</f>
        <v>7975</v>
      </c>
      <c r="H41" s="20">
        <f t="shared" si="2"/>
        <v>89312.56</v>
      </c>
      <c r="I41" s="4"/>
      <c r="J41" s="20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3:22" ht="12.75">
      <c r="C42" s="14" t="s">
        <v>36</v>
      </c>
      <c r="D42" s="1" t="s">
        <v>125</v>
      </c>
      <c r="E42" s="20">
        <v>68890.8</v>
      </c>
      <c r="F42" s="20">
        <f>ROUND(E42*'Pension rates 2022'!$D$10,0)</f>
        <v>14880</v>
      </c>
      <c r="G42" s="21">
        <f>ROUND((E42-'NI thresholds &amp; rates 2022'!$F$5)*'NI thresholds &amp; rates 2022'!$B$12,0)</f>
        <v>8251</v>
      </c>
      <c r="H42" s="20">
        <f t="shared" si="2"/>
        <v>92021.8</v>
      </c>
      <c r="I42" s="4"/>
      <c r="J42" s="20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3:22" ht="12.75">
      <c r="C43" s="14" t="s">
        <v>37</v>
      </c>
      <c r="D43" s="1" t="s">
        <v>126</v>
      </c>
      <c r="E43" s="20">
        <v>70952.22</v>
      </c>
      <c r="F43" s="20">
        <f>ROUND(E43*'Pension rates 2022'!$D$10,0)</f>
        <v>15326</v>
      </c>
      <c r="G43" s="21">
        <f>ROUND((E43-'NI thresholds &amp; rates 2022'!$F$5)*'NI thresholds &amp; rates 2022'!$B$12,0)</f>
        <v>8536</v>
      </c>
      <c r="H43" s="20">
        <f t="shared" si="2"/>
        <v>94814.22</v>
      </c>
      <c r="I43" s="4"/>
      <c r="J43" s="20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5:22" ht="12.75">
      <c r="E44" s="20"/>
      <c r="F44" s="20"/>
      <c r="G44" s="21"/>
      <c r="H44" s="20"/>
      <c r="I44" s="4"/>
      <c r="J44" s="20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11" t="s">
        <v>11</v>
      </c>
      <c r="B45" s="13" t="s">
        <v>25</v>
      </c>
      <c r="C45" s="1">
        <v>1</v>
      </c>
      <c r="D45" s="1" t="s">
        <v>58</v>
      </c>
      <c r="E45" s="20">
        <v>64946.46</v>
      </c>
      <c r="F45" s="20">
        <f>ROUND(E45*'Pension rates 2022'!$D$10,0)</f>
        <v>14028</v>
      </c>
      <c r="G45" s="21">
        <f>ROUND((E45-'NI thresholds &amp; rates 2022'!$F$5)*'NI thresholds &amp; rates 2022'!$B$12,0)</f>
        <v>7707</v>
      </c>
      <c r="H45" s="20">
        <f aca="true" t="shared" si="3" ref="H45:H68">SUM(E45:G45)</f>
        <v>86681.45999999999</v>
      </c>
      <c r="I45" s="4"/>
      <c r="J45" s="20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2:22" ht="12.75">
      <c r="B46" s="13"/>
      <c r="C46" s="1">
        <v>2</v>
      </c>
      <c r="D46" s="1" t="s">
        <v>59</v>
      </c>
      <c r="E46" s="20">
        <v>66894.66</v>
      </c>
      <c r="F46" s="20">
        <f>ROUND(E46*'Pension rates 2022'!$D$10,0)</f>
        <v>14449</v>
      </c>
      <c r="G46" s="21">
        <f>ROUND((E46-'NI thresholds &amp; rates 2022'!$F$5)*'NI thresholds &amp; rates 2022'!$B$12,0)</f>
        <v>7976</v>
      </c>
      <c r="H46" s="20">
        <f t="shared" si="3"/>
        <v>89319.66</v>
      </c>
      <c r="I46" s="4"/>
      <c r="J46" s="2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2:22" ht="12.75">
      <c r="B47" s="13"/>
      <c r="C47" s="1">
        <v>3</v>
      </c>
      <c r="D47" s="1" t="s">
        <v>60</v>
      </c>
      <c r="E47" s="20">
        <v>68903.04000000001</v>
      </c>
      <c r="F47" s="20">
        <f>ROUND(E47*'Pension rates 2022'!$D$10,0)</f>
        <v>14883</v>
      </c>
      <c r="G47" s="21">
        <f>ROUND((E47-'NI thresholds &amp; rates 2022'!$F$5)*'NI thresholds &amp; rates 2022'!$B$12,0)</f>
        <v>8253</v>
      </c>
      <c r="H47" s="20">
        <f t="shared" si="3"/>
        <v>92039.04000000001</v>
      </c>
      <c r="I47" s="4"/>
      <c r="J47" s="20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2:22" ht="12.75">
      <c r="B48" s="13"/>
      <c r="C48" s="1">
        <v>4</v>
      </c>
      <c r="D48" s="1" t="s">
        <v>61</v>
      </c>
      <c r="E48" s="20">
        <v>70969.56</v>
      </c>
      <c r="F48" s="20">
        <f>ROUND(E48*'Pension rates 2022'!$D$10,0)</f>
        <v>15329</v>
      </c>
      <c r="G48" s="21">
        <f>ROUND((E48-'NI thresholds &amp; rates 2022'!$F$5)*'NI thresholds &amp; rates 2022'!$B$12,0)</f>
        <v>8538</v>
      </c>
      <c r="H48" s="20">
        <f t="shared" si="3"/>
        <v>94836.56</v>
      </c>
      <c r="I48" s="4"/>
      <c r="J48" s="20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2:22" ht="12.75">
      <c r="B49" s="13"/>
      <c r="C49" s="1">
        <v>5</v>
      </c>
      <c r="D49" s="1" t="s">
        <v>62</v>
      </c>
      <c r="E49" s="20">
        <v>73089.12</v>
      </c>
      <c r="F49" s="20">
        <f>ROUND(E49*'Pension rates 2022'!$D$10,0)</f>
        <v>15787</v>
      </c>
      <c r="G49" s="21">
        <f>ROUND((E49-'NI thresholds &amp; rates 2022'!$F$5)*'NI thresholds &amp; rates 2022'!$B$12,0)</f>
        <v>8830</v>
      </c>
      <c r="H49" s="20">
        <f t="shared" si="3"/>
        <v>97706.12</v>
      </c>
      <c r="I49" s="4"/>
      <c r="J49" s="20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2:22" ht="12.75">
      <c r="B50" s="13"/>
      <c r="C50" s="1">
        <v>6</v>
      </c>
      <c r="D50" s="1" t="s">
        <v>63</v>
      </c>
      <c r="E50" s="20">
        <v>75291.3</v>
      </c>
      <c r="F50" s="20">
        <f>ROUND(E50*'Pension rates 2022'!$D$10,0)</f>
        <v>16263</v>
      </c>
      <c r="G50" s="21">
        <f>ROUND((E50-'NI thresholds &amp; rates 2022'!$F$5)*'NI thresholds &amp; rates 2022'!$B$12,0)</f>
        <v>9134</v>
      </c>
      <c r="H50" s="20">
        <f t="shared" si="3"/>
        <v>100688.3</v>
      </c>
      <c r="I50" s="4"/>
      <c r="J50" s="20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2:22" ht="12.75">
      <c r="B51" s="13"/>
      <c r="C51" s="1">
        <v>7</v>
      </c>
      <c r="D51" s="1" t="s">
        <v>64</v>
      </c>
      <c r="E51" s="20">
        <v>77549.58</v>
      </c>
      <c r="F51" s="20">
        <f>ROUND(E51*'Pension rates 2022'!$D$10,0)</f>
        <v>16751</v>
      </c>
      <c r="G51" s="21">
        <f>ROUND((E51-'NI thresholds &amp; rates 2022'!$F$5)*'NI thresholds &amp; rates 2022'!$B$12,0)</f>
        <v>9446</v>
      </c>
      <c r="H51" s="20">
        <f t="shared" si="3"/>
        <v>103746.58</v>
      </c>
      <c r="I51" s="4"/>
      <c r="J51" s="20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2:22" ht="12.75">
      <c r="B52" s="13"/>
      <c r="C52" s="1">
        <v>8</v>
      </c>
      <c r="D52" s="1" t="s">
        <v>65</v>
      </c>
      <c r="E52" s="20">
        <v>79876.2</v>
      </c>
      <c r="F52" s="20">
        <f>ROUND(E52*'Pension rates 2022'!$D$10,0)</f>
        <v>17253</v>
      </c>
      <c r="G52" s="21">
        <f>ROUND((E52-'NI thresholds &amp; rates 2022'!$F$5)*'NI thresholds &amp; rates 2022'!$B$12,0)</f>
        <v>9767</v>
      </c>
      <c r="H52" s="20">
        <f t="shared" si="3"/>
        <v>106896.2</v>
      </c>
      <c r="I52" s="4"/>
      <c r="J52" s="20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2:22" ht="12.75">
      <c r="B53" s="13" t="s">
        <v>38</v>
      </c>
      <c r="C53" s="1">
        <v>9</v>
      </c>
      <c r="D53" s="1" t="s">
        <v>66</v>
      </c>
      <c r="E53" s="20">
        <v>82271.16</v>
      </c>
      <c r="F53" s="20">
        <f>ROUND(E53*'Pension rates 2022'!$D$10,0)</f>
        <v>17771</v>
      </c>
      <c r="G53" s="21">
        <f>ROUND((E53-'NI thresholds &amp; rates 2022'!$F$5)*'NI thresholds &amp; rates 2022'!$B$12,0)</f>
        <v>10098</v>
      </c>
      <c r="H53" s="20">
        <f t="shared" si="3"/>
        <v>110140.16</v>
      </c>
      <c r="I53" s="4"/>
      <c r="J53" s="20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2:22" ht="12.75">
      <c r="B54" s="13"/>
      <c r="C54" s="1">
        <v>10</v>
      </c>
      <c r="D54" s="1" t="s">
        <v>67</v>
      </c>
      <c r="E54" s="20">
        <v>84740.58</v>
      </c>
      <c r="F54" s="20">
        <f>ROUND(E54*'Pension rates 2022'!$D$10,0)</f>
        <v>18304</v>
      </c>
      <c r="G54" s="21">
        <f>ROUND((E54-'NI thresholds &amp; rates 2022'!$F$5)*'NI thresholds &amp; rates 2022'!$B$12,0)</f>
        <v>10438</v>
      </c>
      <c r="H54" s="20">
        <f t="shared" si="3"/>
        <v>113482.58</v>
      </c>
      <c r="I54" s="4"/>
      <c r="J54" s="20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12.75">
      <c r="B55" s="13"/>
      <c r="C55" s="1">
        <v>11</v>
      </c>
      <c r="D55" s="1" t="s">
        <v>68</v>
      </c>
      <c r="E55" s="20">
        <v>87282.42</v>
      </c>
      <c r="F55" s="20">
        <f>ROUND(E55*'Pension rates 2022'!$D$10,0)</f>
        <v>18853</v>
      </c>
      <c r="G55" s="21">
        <f>ROUND((E55-'NI thresholds &amp; rates 2022'!$F$5)*'NI thresholds &amp; rates 2022'!$B$12,0)</f>
        <v>10789</v>
      </c>
      <c r="H55" s="20">
        <f t="shared" si="3"/>
        <v>116924.42</v>
      </c>
      <c r="I55" s="4"/>
      <c r="J55" s="20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ht="12.75">
      <c r="B56" s="13"/>
      <c r="C56" s="1">
        <v>12</v>
      </c>
      <c r="D56" s="1" t="s">
        <v>69</v>
      </c>
      <c r="E56" s="20">
        <v>89900.76</v>
      </c>
      <c r="F56" s="20">
        <f>ROUND(E56*'Pension rates 2022'!$D$10,0)</f>
        <v>19419</v>
      </c>
      <c r="G56" s="21">
        <f>ROUND((E56-'NI thresholds &amp; rates 2022'!$F$5)*'NI thresholds &amp; rates 2022'!$B$12,0)</f>
        <v>11151</v>
      </c>
      <c r="H56" s="20">
        <f t="shared" si="3"/>
        <v>120470.76</v>
      </c>
      <c r="I56" s="4"/>
      <c r="J56" s="20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2:22" ht="12.75">
      <c r="B57" s="13"/>
      <c r="C57" s="1">
        <v>13</v>
      </c>
      <c r="D57" s="1" t="s">
        <v>70</v>
      </c>
      <c r="E57" s="20">
        <v>92597.64</v>
      </c>
      <c r="F57" s="20">
        <f>ROUND(E57*'Pension rates 2022'!$D$10,0)</f>
        <v>20001</v>
      </c>
      <c r="G57" s="21">
        <f>ROUND((E57-'NI thresholds &amp; rates 2022'!$F$5)*'NI thresholds &amp; rates 2022'!$B$12,0)</f>
        <v>11523</v>
      </c>
      <c r="H57" s="20">
        <f t="shared" si="3"/>
        <v>124121.64</v>
      </c>
      <c r="I57" s="4"/>
      <c r="J57" s="20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2:22" ht="12.75">
      <c r="B58" s="13"/>
      <c r="C58" s="1">
        <v>14</v>
      </c>
      <c r="D58" s="1" t="s">
        <v>71</v>
      </c>
      <c r="E58" s="20">
        <v>95375.1</v>
      </c>
      <c r="F58" s="20">
        <f>ROUND(E58*'Pension rates 2022'!$D$10,0)</f>
        <v>20601</v>
      </c>
      <c r="G58" s="21">
        <f>ROUND((E58-'NI thresholds &amp; rates 2022'!$F$5)*'NI thresholds &amp; rates 2022'!$B$12,0)</f>
        <v>11906</v>
      </c>
      <c r="H58" s="20">
        <f t="shared" si="3"/>
        <v>127882.1</v>
      </c>
      <c r="I58" s="4"/>
      <c r="J58" s="20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2:22" ht="12.75">
      <c r="B59" s="13"/>
      <c r="C59" s="1">
        <v>15</v>
      </c>
      <c r="D59" s="1" t="s">
        <v>72</v>
      </c>
      <c r="E59" s="20">
        <v>98237.22</v>
      </c>
      <c r="F59" s="20">
        <f>ROUND(E59*'Pension rates 2022'!$D$10,0)</f>
        <v>21219</v>
      </c>
      <c r="G59" s="21">
        <f>ROUND((E59-'NI thresholds &amp; rates 2022'!$F$5)*'NI thresholds &amp; rates 2022'!$B$12,0)</f>
        <v>12301</v>
      </c>
      <c r="H59" s="20">
        <f t="shared" si="3"/>
        <v>131757.22</v>
      </c>
      <c r="I59" s="4"/>
      <c r="J59" s="20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2:22" ht="12.75">
      <c r="B60" s="13"/>
      <c r="C60" s="1">
        <v>16</v>
      </c>
      <c r="D60" s="1" t="s">
        <v>73</v>
      </c>
      <c r="E60" s="20">
        <v>101184</v>
      </c>
      <c r="F60" s="20">
        <f>ROUND(E60*'Pension rates 2022'!$D$10,0)</f>
        <v>21856</v>
      </c>
      <c r="G60" s="21">
        <f>ROUND((E60-'NI thresholds &amp; rates 2022'!$F$5)*'NI thresholds &amp; rates 2022'!$B$12,0)</f>
        <v>12708</v>
      </c>
      <c r="H60" s="20">
        <f t="shared" si="3"/>
        <v>135748</v>
      </c>
      <c r="I60" s="4"/>
      <c r="J60" s="20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2:22" ht="12.75">
      <c r="B61" s="13" t="s">
        <v>39</v>
      </c>
      <c r="C61" s="1">
        <v>17</v>
      </c>
      <c r="D61" s="1" t="s">
        <v>74</v>
      </c>
      <c r="E61" s="20">
        <v>104219.52</v>
      </c>
      <c r="F61" s="20">
        <f>ROUND(E61*'Pension rates 2022'!$D$10,0)</f>
        <v>22511</v>
      </c>
      <c r="G61" s="21">
        <f>ROUND((E61-'NI thresholds &amp; rates 2022'!$F$5)*'NI thresholds &amp; rates 2022'!$B$12,0)</f>
        <v>13126</v>
      </c>
      <c r="H61" s="20">
        <f t="shared" si="3"/>
        <v>139856.52000000002</v>
      </c>
      <c r="I61" s="4"/>
      <c r="J61" s="20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2:22" ht="12.75">
      <c r="B62" s="13"/>
      <c r="C62" s="1">
        <v>18</v>
      </c>
      <c r="D62" s="1" t="s">
        <v>75</v>
      </c>
      <c r="E62" s="20">
        <v>107346.84</v>
      </c>
      <c r="F62" s="20">
        <f>ROUND(E62*'Pension rates 2022'!$D$10,0)</f>
        <v>23187</v>
      </c>
      <c r="G62" s="21">
        <f>ROUND((E62-'NI thresholds &amp; rates 2022'!$F$5)*'NI thresholds &amp; rates 2022'!$B$12,0)</f>
        <v>13558</v>
      </c>
      <c r="H62" s="20">
        <f t="shared" si="3"/>
        <v>144091.84</v>
      </c>
      <c r="I62" s="4"/>
      <c r="J62" s="20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2:22" ht="12.75">
      <c r="B63" s="13"/>
      <c r="C63" s="1">
        <v>19</v>
      </c>
      <c r="D63" s="1" t="s">
        <v>76</v>
      </c>
      <c r="E63" s="20">
        <v>110566.98</v>
      </c>
      <c r="F63" s="20">
        <f>ROUND(E63*'Pension rates 2022'!$D$10,0)</f>
        <v>23882</v>
      </c>
      <c r="G63" s="21">
        <f>ROUND((E63-'NI thresholds &amp; rates 2022'!$F$5)*'NI thresholds &amp; rates 2022'!$B$12,0)</f>
        <v>14002</v>
      </c>
      <c r="H63" s="20">
        <f t="shared" si="3"/>
        <v>148450.97999999998</v>
      </c>
      <c r="I63" s="4"/>
      <c r="J63" s="20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2:22" ht="12.75">
      <c r="B64" s="13"/>
      <c r="C64" s="1">
        <v>20</v>
      </c>
      <c r="D64" s="1" t="s">
        <v>77</v>
      </c>
      <c r="E64" s="20">
        <v>113884.02</v>
      </c>
      <c r="F64" s="20">
        <f>ROUND(E64*'Pension rates 2022'!$D$10,0)</f>
        <v>24599</v>
      </c>
      <c r="G64" s="21">
        <f>ROUND((E64-'NI thresholds &amp; rates 2022'!$F$5)*'NI thresholds &amp; rates 2022'!$B$12,0)</f>
        <v>14460</v>
      </c>
      <c r="H64" s="20">
        <f t="shared" si="3"/>
        <v>152943.02000000002</v>
      </c>
      <c r="I64" s="4"/>
      <c r="J64" s="20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2:22" ht="12.75">
      <c r="B65" s="13"/>
      <c r="C65" s="1">
        <v>21</v>
      </c>
      <c r="D65" s="1" t="s">
        <v>78</v>
      </c>
      <c r="E65" s="20">
        <v>117301.02</v>
      </c>
      <c r="F65" s="20">
        <f>ROUND(E65*'Pension rates 2022'!$D$10,0)</f>
        <v>25337</v>
      </c>
      <c r="G65" s="21">
        <f>ROUND((E65-'NI thresholds &amp; rates 2022'!$F$5)*'NI thresholds &amp; rates 2022'!$B$12,0)</f>
        <v>14932</v>
      </c>
      <c r="H65" s="20">
        <f t="shared" si="3"/>
        <v>157570.02000000002</v>
      </c>
      <c r="I65" s="4"/>
      <c r="J65" s="20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2:22" ht="12.75">
      <c r="B66" s="13"/>
      <c r="C66" s="1">
        <v>22</v>
      </c>
      <c r="D66" s="1" t="s">
        <v>79</v>
      </c>
      <c r="E66" s="20">
        <v>120820.02</v>
      </c>
      <c r="F66" s="20">
        <f>ROUND(E66*'Pension rates 2022'!$D$10,0)</f>
        <v>26097</v>
      </c>
      <c r="G66" s="21">
        <f>ROUND((E66-'NI thresholds &amp; rates 2022'!$F$5)*'NI thresholds &amp; rates 2022'!$B$12,0)</f>
        <v>15417</v>
      </c>
      <c r="H66" s="20">
        <f t="shared" si="3"/>
        <v>162334.02000000002</v>
      </c>
      <c r="I66" s="4"/>
      <c r="J66" s="20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2:22" ht="12.75">
      <c r="B67" s="13"/>
      <c r="C67" s="1">
        <v>23</v>
      </c>
      <c r="D67" s="1" t="s">
        <v>80</v>
      </c>
      <c r="E67" s="20">
        <v>124445.1</v>
      </c>
      <c r="F67" s="20">
        <f>ROUND(E67*'Pension rates 2022'!$D$10,0)</f>
        <v>26880</v>
      </c>
      <c r="G67" s="21">
        <f>ROUND((E67-'NI thresholds &amp; rates 2022'!$F$5)*'NI thresholds &amp; rates 2022'!$B$12,0)</f>
        <v>15918</v>
      </c>
      <c r="H67" s="20">
        <f t="shared" si="3"/>
        <v>167243.1</v>
      </c>
      <c r="I67" s="4"/>
      <c r="J67" s="20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2:22" ht="12.75">
      <c r="B68" s="13"/>
      <c r="C68" s="1">
        <v>24</v>
      </c>
      <c r="D68" s="1" t="s">
        <v>81</v>
      </c>
      <c r="E68" s="20">
        <v>128177.28</v>
      </c>
      <c r="F68" s="20">
        <f>ROUND(E68*'Pension rates 2022'!$D$10,0)</f>
        <v>27686</v>
      </c>
      <c r="G68" s="21">
        <f>ROUND((E68-'NI thresholds &amp; rates 2022'!$F$5)*'NI thresholds &amp; rates 2022'!$B$12,0)</f>
        <v>16433</v>
      </c>
      <c r="H68" s="20">
        <f t="shared" si="3"/>
        <v>172296.28</v>
      </c>
      <c r="I68" s="4"/>
      <c r="J68" s="20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5:22" ht="12.75">
      <c r="E69" s="20"/>
      <c r="F69" s="20"/>
      <c r="G69" s="21"/>
      <c r="H69" s="20"/>
      <c r="I69" s="4"/>
      <c r="J69" s="20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2.75">
      <c r="A70" s="11" t="s">
        <v>44</v>
      </c>
      <c r="B70" s="13" t="s">
        <v>25</v>
      </c>
      <c r="C70" s="1">
        <v>1</v>
      </c>
      <c r="D70" s="1" t="s">
        <v>82</v>
      </c>
      <c r="E70" s="20">
        <v>64946.46</v>
      </c>
      <c r="F70" s="20">
        <f>ROUND(E70*'Pension rates 2022'!$D$10,0)</f>
        <v>14028</v>
      </c>
      <c r="G70" s="21">
        <f>ROUND((E70-'NI thresholds &amp; rates 2022'!$F$5)*'NI thresholds &amp; rates 2022'!$B$12,0)</f>
        <v>7707</v>
      </c>
      <c r="H70" s="20">
        <f aca="true" t="shared" si="4" ref="H70:H86">SUM(E70:G70)</f>
        <v>86681.45999999999</v>
      </c>
      <c r="I70" s="4"/>
      <c r="J70" s="20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3:22" ht="12.75">
      <c r="C71" s="1">
        <v>2</v>
      </c>
      <c r="D71" s="1" t="s">
        <v>83</v>
      </c>
      <c r="E71" s="20">
        <v>66889.56</v>
      </c>
      <c r="F71" s="20">
        <f>ROUND(E71*'Pension rates 2022'!$D$10,0)</f>
        <v>14448</v>
      </c>
      <c r="G71" s="21">
        <f>ROUND((E71-'NI thresholds &amp; rates 2022'!$F$5)*'NI thresholds &amp; rates 2022'!$B$12,0)</f>
        <v>7975</v>
      </c>
      <c r="H71" s="20">
        <f t="shared" si="4"/>
        <v>89312.56</v>
      </c>
      <c r="I71" s="4"/>
      <c r="J71" s="20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3:22" ht="12.75">
      <c r="C72" s="1">
        <v>3</v>
      </c>
      <c r="D72" s="1" t="s">
        <v>84</v>
      </c>
      <c r="E72" s="20">
        <v>68890.8</v>
      </c>
      <c r="F72" s="20">
        <f>ROUND(E72*'Pension rates 2022'!$D$10,0)</f>
        <v>14880</v>
      </c>
      <c r="G72" s="21">
        <f>ROUND((E72-'NI thresholds &amp; rates 2022'!$F$5)*'NI thresholds &amp; rates 2022'!$B$12,0)</f>
        <v>8251</v>
      </c>
      <c r="H72" s="20">
        <f t="shared" si="4"/>
        <v>92021.8</v>
      </c>
      <c r="I72" s="4"/>
      <c r="J72" s="20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3:22" ht="12.75">
      <c r="C73" s="1">
        <v>4</v>
      </c>
      <c r="D73" s="1" t="s">
        <v>85</v>
      </c>
      <c r="E73" s="20">
        <v>70952.22</v>
      </c>
      <c r="F73" s="20">
        <f>ROUND(E73*'Pension rates 2022'!$D$10,0)</f>
        <v>15326</v>
      </c>
      <c r="G73" s="21">
        <f>ROUND((E73-'NI thresholds &amp; rates 2022'!$F$5)*'NI thresholds &amp; rates 2022'!$B$12,0)</f>
        <v>8536</v>
      </c>
      <c r="H73" s="20">
        <f t="shared" si="4"/>
        <v>94814.22</v>
      </c>
      <c r="I73" s="4"/>
      <c r="J73" s="20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2:22" ht="12.75">
      <c r="B74" s="13" t="s">
        <v>38</v>
      </c>
      <c r="C74" s="1">
        <v>5</v>
      </c>
      <c r="D74" s="1" t="s">
        <v>86</v>
      </c>
      <c r="E74" s="20">
        <v>72226.2</v>
      </c>
      <c r="F74" s="20">
        <f>ROUND(E74*'Pension rates 2022'!$D$10,0)</f>
        <v>15601</v>
      </c>
      <c r="G74" s="21">
        <f>ROUND((E74-'NI thresholds &amp; rates 2022'!$F$5)*'NI thresholds &amp; rates 2022'!$B$12,0)</f>
        <v>8711</v>
      </c>
      <c r="H74" s="20">
        <f t="shared" si="4"/>
        <v>96538.2</v>
      </c>
      <c r="I74" s="4"/>
      <c r="J74" s="20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3:22" ht="12.75">
      <c r="C75" s="1">
        <v>6</v>
      </c>
      <c r="D75" s="1" t="s">
        <v>87</v>
      </c>
      <c r="E75" s="20">
        <v>74323.32</v>
      </c>
      <c r="F75" s="20">
        <f>ROUND(E75*'Pension rates 2022'!$D$10,0)</f>
        <v>16054</v>
      </c>
      <c r="G75" s="21">
        <f>ROUND((E75-'NI thresholds &amp; rates 2022'!$F$5)*'NI thresholds &amp; rates 2022'!$B$12,0)</f>
        <v>9001</v>
      </c>
      <c r="H75" s="20">
        <f t="shared" si="4"/>
        <v>99378.32</v>
      </c>
      <c r="I75" s="4"/>
      <c r="J75" s="20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3:22" ht="12.75">
      <c r="C76" s="1">
        <v>7</v>
      </c>
      <c r="D76" s="1" t="s">
        <v>88</v>
      </c>
      <c r="E76" s="20">
        <v>76422.48</v>
      </c>
      <c r="F76" s="20">
        <f>ROUND(E76*'Pension rates 2022'!$D$10,0)</f>
        <v>16507</v>
      </c>
      <c r="G76" s="21">
        <f>ROUND((E76-'NI thresholds &amp; rates 2022'!$F$5)*'NI thresholds &amp; rates 2022'!$B$12,0)</f>
        <v>9291</v>
      </c>
      <c r="H76" s="20">
        <f t="shared" si="4"/>
        <v>102220.48</v>
      </c>
      <c r="I76" s="4"/>
      <c r="J76" s="20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3:22" ht="12.75">
      <c r="C77" s="1">
        <v>8</v>
      </c>
      <c r="D77" s="1" t="s">
        <v>89</v>
      </c>
      <c r="E77" s="20">
        <v>78521.64</v>
      </c>
      <c r="F77" s="20">
        <f>ROUND(E77*'Pension rates 2022'!$D$10,0)</f>
        <v>16961</v>
      </c>
      <c r="G77" s="21">
        <f>ROUND((E77-'NI thresholds &amp; rates 2022'!$F$5)*'NI thresholds &amp; rates 2022'!$B$12,0)</f>
        <v>9580</v>
      </c>
      <c r="H77" s="20">
        <f t="shared" si="4"/>
        <v>105062.64</v>
      </c>
      <c r="I77" s="4"/>
      <c r="J77" s="20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3:22" ht="12.75">
      <c r="C78" s="1">
        <v>9</v>
      </c>
      <c r="D78" s="1" t="s">
        <v>90</v>
      </c>
      <c r="E78" s="20">
        <v>80620.8</v>
      </c>
      <c r="F78" s="20">
        <f>ROUND(E78*'Pension rates 2022'!$D$10,0)</f>
        <v>17414</v>
      </c>
      <c r="G78" s="21">
        <f>ROUND((E78-'NI thresholds &amp; rates 2022'!$F$5)*'NI thresholds &amp; rates 2022'!$B$12,0)</f>
        <v>9870</v>
      </c>
      <c r="H78" s="20">
        <f t="shared" si="4"/>
        <v>107904.8</v>
      </c>
      <c r="I78" s="4"/>
      <c r="J78" s="20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3:22" ht="12.75">
      <c r="C79" s="1">
        <v>10</v>
      </c>
      <c r="D79" s="1" t="s">
        <v>91</v>
      </c>
      <c r="E79" s="20">
        <v>82719.96</v>
      </c>
      <c r="F79" s="20">
        <f>ROUND(E79*'Pension rates 2022'!$D$10,0)</f>
        <v>17868</v>
      </c>
      <c r="G79" s="21">
        <f>ROUND((E79-'NI thresholds &amp; rates 2022'!$F$5)*'NI thresholds &amp; rates 2022'!$B$12,0)</f>
        <v>10160</v>
      </c>
      <c r="H79" s="20">
        <f t="shared" si="4"/>
        <v>110747.96</v>
      </c>
      <c r="I79" s="4"/>
      <c r="J79" s="20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2:22" ht="12.75">
      <c r="B80" s="13" t="s">
        <v>39</v>
      </c>
      <c r="C80" s="1">
        <v>11</v>
      </c>
      <c r="D80" s="1" t="s">
        <v>92</v>
      </c>
      <c r="E80" s="20">
        <v>84818.1</v>
      </c>
      <c r="F80" s="20">
        <f>ROUND(E80*'Pension rates 2022'!$D$10,0)</f>
        <v>18321</v>
      </c>
      <c r="G80" s="21">
        <f>ROUND((E80-'NI thresholds &amp; rates 2022'!$F$5)*'NI thresholds &amp; rates 2022'!$B$12,0)</f>
        <v>10449</v>
      </c>
      <c r="H80" s="20">
        <f t="shared" si="4"/>
        <v>113588.1</v>
      </c>
      <c r="I80" s="4"/>
      <c r="J80" s="20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3:22" ht="12.75">
      <c r="C81" s="1">
        <v>12</v>
      </c>
      <c r="D81" s="1" t="s">
        <v>93</v>
      </c>
      <c r="E81" s="20">
        <v>86915.22</v>
      </c>
      <c r="F81" s="20">
        <f>ROUND(E81*'Pension rates 2022'!$D$10,0)</f>
        <v>18774</v>
      </c>
      <c r="G81" s="21">
        <f>ROUND((E81-'NI thresholds &amp; rates 2022'!$F$5)*'NI thresholds &amp; rates 2022'!$B$12,0)</f>
        <v>10739</v>
      </c>
      <c r="H81" s="20">
        <f t="shared" si="4"/>
        <v>116428.22</v>
      </c>
      <c r="I81" s="4"/>
      <c r="J81" s="20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3:22" ht="12.75">
      <c r="C82" s="1">
        <v>13</v>
      </c>
      <c r="D82" s="1" t="s">
        <v>94</v>
      </c>
      <c r="E82" s="20">
        <v>89014.38</v>
      </c>
      <c r="F82" s="20">
        <f>ROUND(E82*'Pension rates 2022'!$D$10,0)</f>
        <v>19227</v>
      </c>
      <c r="G82" s="21">
        <f>ROUND((E82-'NI thresholds &amp; rates 2022'!$F$5)*'NI thresholds &amp; rates 2022'!$B$12,0)</f>
        <v>11028</v>
      </c>
      <c r="H82" s="20">
        <f t="shared" si="4"/>
        <v>119269.38</v>
      </c>
      <c r="I82" s="4"/>
      <c r="J82" s="20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3:22" ht="12.75">
      <c r="C83" s="1">
        <v>14</v>
      </c>
      <c r="D83" s="1" t="s">
        <v>95</v>
      </c>
      <c r="E83" s="20">
        <v>91112.52</v>
      </c>
      <c r="F83" s="20">
        <f>ROUND(E83*'Pension rates 2022'!$D$10,0)</f>
        <v>19680</v>
      </c>
      <c r="G83" s="21">
        <f>ROUND((E83-'NI thresholds &amp; rates 2022'!$F$5)*'NI thresholds &amp; rates 2022'!$B$12,0)</f>
        <v>11318</v>
      </c>
      <c r="H83" s="20">
        <f t="shared" si="4"/>
        <v>122110.52</v>
      </c>
      <c r="I83" s="4"/>
      <c r="J83" s="20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3:22" ht="12.75">
      <c r="C84" s="1">
        <v>15</v>
      </c>
      <c r="D84" s="1" t="s">
        <v>96</v>
      </c>
      <c r="E84" s="20">
        <v>93212.7</v>
      </c>
      <c r="F84" s="20">
        <f>ROUND(E84*'Pension rates 2022'!$D$10,0)</f>
        <v>20134</v>
      </c>
      <c r="G84" s="21">
        <f>ROUND((E84-'NI thresholds &amp; rates 2022'!$F$5)*'NI thresholds &amp; rates 2022'!$B$12,0)</f>
        <v>11608</v>
      </c>
      <c r="H84" s="20">
        <f t="shared" si="4"/>
        <v>124954.7</v>
      </c>
      <c r="I84" s="4"/>
      <c r="J84" s="20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3:22" ht="12.75">
      <c r="C85" s="1">
        <v>16</v>
      </c>
      <c r="D85" s="1" t="s">
        <v>97</v>
      </c>
      <c r="E85" s="20">
        <v>95308.8</v>
      </c>
      <c r="F85" s="20">
        <f>ROUND(E85*'Pension rates 2022'!$D$10,0)</f>
        <v>20587</v>
      </c>
      <c r="G85" s="21">
        <f>ROUND((E85-'NI thresholds &amp; rates 2022'!$F$5)*'NI thresholds &amp; rates 2022'!$B$12,0)</f>
        <v>11897</v>
      </c>
      <c r="H85" s="20">
        <f t="shared" si="4"/>
        <v>127792.8</v>
      </c>
      <c r="I85" s="4"/>
      <c r="J85" s="20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2:22" ht="12.75">
      <c r="B86" s="13" t="s">
        <v>40</v>
      </c>
      <c r="C86" s="1" t="s">
        <v>42</v>
      </c>
      <c r="D86" s="1" t="s">
        <v>98</v>
      </c>
      <c r="E86" s="20">
        <v>97407.96</v>
      </c>
      <c r="F86" s="20">
        <f>ROUND(E86*'Pension rates 2022'!$D$10,0)</f>
        <v>21040</v>
      </c>
      <c r="G86" s="21">
        <f>ROUND((E86-'NI thresholds &amp; rates 2022'!$F$5)*'NI thresholds &amp; rates 2022'!$B$12,0)</f>
        <v>12186</v>
      </c>
      <c r="H86" s="20">
        <f t="shared" si="4"/>
        <v>130633.96</v>
      </c>
      <c r="I86" s="4"/>
      <c r="J86" s="20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5:8" ht="12.75">
      <c r="E87" s="4"/>
      <c r="F87" s="20"/>
      <c r="G87" s="20"/>
      <c r="H87" s="20"/>
    </row>
    <row r="88" spans="1:8" ht="12.75">
      <c r="A88" s="16" t="s">
        <v>43</v>
      </c>
      <c r="F88" s="20"/>
      <c r="G88" s="20"/>
      <c r="H88" s="20"/>
    </row>
    <row r="89" spans="1:2" ht="12.75">
      <c r="A89" s="13" t="s">
        <v>169</v>
      </c>
      <c r="B89" s="3" t="s">
        <v>170</v>
      </c>
    </row>
    <row r="90" spans="1:2" ht="12.75">
      <c r="A90" s="13" t="s">
        <v>171</v>
      </c>
      <c r="B90" s="3" t="s">
        <v>172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2" width="12.7109375" style="0" customWidth="1"/>
    <col min="3" max="4" width="9.28125" style="1" customWidth="1"/>
    <col min="5" max="8" width="11.7109375" style="0" customWidth="1"/>
    <col min="9" max="13" width="9.28125" style="0" customWidth="1"/>
  </cols>
  <sheetData>
    <row r="1" spans="1:9" ht="12.75">
      <c r="A1" s="11" t="s">
        <v>151</v>
      </c>
      <c r="I1" s="29" t="s">
        <v>182</v>
      </c>
    </row>
    <row r="3" ht="12.75">
      <c r="A3" s="11" t="s">
        <v>187</v>
      </c>
    </row>
    <row r="6" spans="3:8" ht="12.75">
      <c r="C6" s="12" t="s">
        <v>0</v>
      </c>
      <c r="D6" s="12" t="s">
        <v>99</v>
      </c>
      <c r="E6" s="12" t="s">
        <v>1</v>
      </c>
      <c r="F6" s="12" t="s">
        <v>2</v>
      </c>
      <c r="G6" s="15" t="s">
        <v>24</v>
      </c>
      <c r="H6" s="12" t="s">
        <v>3</v>
      </c>
    </row>
    <row r="7" spans="1:21" ht="12.75">
      <c r="A7" s="11" t="s">
        <v>152</v>
      </c>
      <c r="C7" s="1">
        <v>1</v>
      </c>
      <c r="D7" s="1" t="s">
        <v>154</v>
      </c>
      <c r="E7" s="21">
        <v>35254</v>
      </c>
      <c r="F7" s="21">
        <f>ROUND(E7*'Pension rates 2022'!$D$10,0)</f>
        <v>7615</v>
      </c>
      <c r="G7" s="21">
        <f>ROUND((E7-'NI thresholds &amp; rates 2022'!$F$5)*'NI thresholds &amp; rates 2022'!$B$12,0)</f>
        <v>3609</v>
      </c>
      <c r="H7" s="21">
        <f>SUM(E7:G7)</f>
        <v>46478</v>
      </c>
      <c r="I7" s="4"/>
      <c r="J7" s="28"/>
      <c r="K7" s="4"/>
      <c r="L7" s="23"/>
      <c r="N7" s="17"/>
      <c r="O7" s="4"/>
      <c r="P7" s="4"/>
      <c r="Q7" s="4"/>
      <c r="R7" s="4"/>
      <c r="S7" s="4"/>
      <c r="T7" s="4"/>
      <c r="U7" s="4"/>
    </row>
    <row r="8" spans="3:21" ht="12.75">
      <c r="C8" s="1">
        <v>2</v>
      </c>
      <c r="D8" s="1" t="s">
        <v>155</v>
      </c>
      <c r="E8" s="21">
        <v>37000</v>
      </c>
      <c r="F8" s="21">
        <f>ROUND(E8*'Pension rates 2022'!$D$10,0)</f>
        <v>7992</v>
      </c>
      <c r="G8" s="21">
        <f>ROUND((E8-'NI thresholds &amp; rates 2022'!$F$5)*'NI thresholds &amp; rates 2022'!$B$12,0)</f>
        <v>3850</v>
      </c>
      <c r="H8" s="21">
        <f aca="true" t="shared" si="0" ref="H8:H25">SUM(E8:G8)</f>
        <v>48842</v>
      </c>
      <c r="I8" s="4"/>
      <c r="J8" s="17"/>
      <c r="K8" s="4"/>
      <c r="L8" s="23"/>
      <c r="N8" s="17"/>
      <c r="O8" s="4"/>
      <c r="P8" s="4"/>
      <c r="Q8" s="4"/>
      <c r="R8" s="4"/>
      <c r="S8" s="4"/>
      <c r="T8" s="4"/>
      <c r="U8" s="4"/>
    </row>
    <row r="9" spans="3:21" ht="12.75">
      <c r="C9" s="1">
        <v>3</v>
      </c>
      <c r="D9" s="1" t="s">
        <v>156</v>
      </c>
      <c r="E9" s="21">
        <v>38746</v>
      </c>
      <c r="F9" s="21">
        <f>ROUND(E9*'Pension rates 2022'!$D$10,0)</f>
        <v>8369</v>
      </c>
      <c r="G9" s="21">
        <f>ROUND((E9-'NI thresholds &amp; rates 2022'!$F$5)*'NI thresholds &amp; rates 2022'!$B$12,0)</f>
        <v>4091</v>
      </c>
      <c r="H9" s="21">
        <f t="shared" si="0"/>
        <v>51206</v>
      </c>
      <c r="I9" s="4"/>
      <c r="J9" s="17"/>
      <c r="K9" s="4"/>
      <c r="L9" s="23"/>
      <c r="N9" s="17"/>
      <c r="O9" s="4"/>
      <c r="P9" s="4"/>
      <c r="Q9" s="4"/>
      <c r="R9" s="4"/>
      <c r="S9" s="4"/>
      <c r="T9" s="4"/>
      <c r="U9" s="4"/>
    </row>
    <row r="10" spans="3:21" ht="12.75">
      <c r="C10" s="1">
        <v>4</v>
      </c>
      <c r="D10" s="1" t="s">
        <v>157</v>
      </c>
      <c r="E10" s="21">
        <v>40492</v>
      </c>
      <c r="F10" s="21">
        <f>ROUND(E10*'Pension rates 2022'!$D$10,0)</f>
        <v>8746</v>
      </c>
      <c r="G10" s="21">
        <f>ROUND((E10-'NI thresholds &amp; rates 2022'!$F$5)*'NI thresholds &amp; rates 2022'!$B$12,0)</f>
        <v>4332</v>
      </c>
      <c r="H10" s="21">
        <f t="shared" si="0"/>
        <v>53570</v>
      </c>
      <c r="I10" s="4"/>
      <c r="J10" s="17"/>
      <c r="K10" s="4"/>
      <c r="L10" s="23"/>
      <c r="N10" s="17"/>
      <c r="O10" s="4"/>
      <c r="P10" s="4"/>
      <c r="Q10" s="4"/>
      <c r="R10" s="4"/>
      <c r="S10" s="4"/>
      <c r="T10" s="4"/>
      <c r="U10" s="4"/>
    </row>
    <row r="11" spans="3:21" ht="12.75">
      <c r="C11" s="1">
        <v>5</v>
      </c>
      <c r="D11" s="1" t="s">
        <v>158</v>
      </c>
      <c r="E11" s="21">
        <v>42598</v>
      </c>
      <c r="F11" s="21">
        <f>ROUND(E11*'Pension rates 2022'!$D$10,0)</f>
        <v>9201</v>
      </c>
      <c r="G11" s="21">
        <f>ROUND((E11-'NI thresholds &amp; rates 2022'!$F$5)*'NI thresholds &amp; rates 2022'!$B$12,0)</f>
        <v>4623</v>
      </c>
      <c r="H11" s="21">
        <f t="shared" si="0"/>
        <v>56422</v>
      </c>
      <c r="I11" s="4"/>
      <c r="J11" s="17"/>
      <c r="K11" s="4"/>
      <c r="L11" s="23"/>
      <c r="N11" s="17"/>
      <c r="O11" s="4"/>
      <c r="P11" s="4"/>
      <c r="Q11" s="4"/>
      <c r="R11" s="4"/>
      <c r="S11" s="4"/>
      <c r="T11" s="4"/>
      <c r="U11" s="4"/>
    </row>
    <row r="12" spans="3:21" ht="12.75">
      <c r="C12" s="1">
        <v>6</v>
      </c>
      <c r="D12" s="1" t="s">
        <v>159</v>
      </c>
      <c r="E12" s="21">
        <v>44705</v>
      </c>
      <c r="F12" s="21">
        <f>ROUND(E12*'Pension rates 2022'!$D$10,0)</f>
        <v>9656</v>
      </c>
      <c r="G12" s="21">
        <f>ROUND((E12-'NI thresholds &amp; rates 2022'!$F$5)*'NI thresholds &amp; rates 2022'!$B$12,0)</f>
        <v>4913</v>
      </c>
      <c r="H12" s="21">
        <f t="shared" si="0"/>
        <v>59274</v>
      </c>
      <c r="I12" s="4"/>
      <c r="J12" s="17"/>
      <c r="K12" s="4"/>
      <c r="L12" s="23"/>
      <c r="N12" s="17"/>
      <c r="O12" s="4"/>
      <c r="P12" s="4"/>
      <c r="Q12" s="4"/>
      <c r="R12" s="4"/>
      <c r="S12" s="4"/>
      <c r="T12" s="4"/>
      <c r="U12" s="4"/>
    </row>
    <row r="13" spans="3:21" ht="12.75">
      <c r="C13" s="1">
        <v>7</v>
      </c>
      <c r="D13" s="1" t="s">
        <v>160</v>
      </c>
      <c r="E13" s="21">
        <v>46812</v>
      </c>
      <c r="F13" s="21">
        <f>ROUND(E13*'Pension rates 2022'!$D$10,0)</f>
        <v>10111</v>
      </c>
      <c r="G13" s="21">
        <f>ROUND((E13-'NI thresholds &amp; rates 2022'!$F$5)*'NI thresholds &amp; rates 2022'!$B$12,0)</f>
        <v>5204</v>
      </c>
      <c r="H13" s="21">
        <f t="shared" si="0"/>
        <v>62127</v>
      </c>
      <c r="I13" s="4"/>
      <c r="J13" s="17"/>
      <c r="K13" s="4"/>
      <c r="L13" s="23"/>
      <c r="N13" s="17"/>
      <c r="O13" s="4"/>
      <c r="P13" s="4"/>
      <c r="Q13" s="4"/>
      <c r="R13" s="4"/>
      <c r="S13" s="4"/>
      <c r="T13" s="4"/>
      <c r="U13" s="4"/>
    </row>
    <row r="14" spans="3:21" ht="12.75">
      <c r="C14" s="1">
        <v>8</v>
      </c>
      <c r="D14" s="1" t="s">
        <v>161</v>
      </c>
      <c r="E14" s="21">
        <v>48918</v>
      </c>
      <c r="F14" s="21">
        <f>ROUND(E14*'Pension rates 2022'!$D$10,0)</f>
        <v>10566</v>
      </c>
      <c r="G14" s="21">
        <f>ROUND((E14-'NI thresholds &amp; rates 2022'!$F$5)*'NI thresholds &amp; rates 2022'!$B$12,0)</f>
        <v>5495</v>
      </c>
      <c r="H14" s="21">
        <f t="shared" si="0"/>
        <v>64979</v>
      </c>
      <c r="I14" s="4"/>
      <c r="J14" s="17"/>
      <c r="K14" s="4"/>
      <c r="L14" s="23"/>
      <c r="N14" s="17"/>
      <c r="O14" s="4"/>
      <c r="P14" s="4"/>
      <c r="Q14" s="4"/>
      <c r="R14" s="4"/>
      <c r="S14" s="4"/>
      <c r="T14" s="4"/>
      <c r="U14" s="4"/>
    </row>
    <row r="15" spans="3:21" ht="12.75">
      <c r="C15" s="1">
        <v>9</v>
      </c>
      <c r="D15" s="1" t="s">
        <v>162</v>
      </c>
      <c r="E15" s="21">
        <v>51025</v>
      </c>
      <c r="F15" s="21">
        <f>ROUND(E15*'Pension rates 2022'!$D$10,0)</f>
        <v>11021</v>
      </c>
      <c r="G15" s="21">
        <f>ROUND((E15-'NI thresholds &amp; rates 2022'!$F$5)*'NI thresholds &amp; rates 2022'!$B$12,0)</f>
        <v>5786</v>
      </c>
      <c r="H15" s="21">
        <f t="shared" si="0"/>
        <v>67832</v>
      </c>
      <c r="I15" s="4"/>
      <c r="J15" s="17"/>
      <c r="K15" s="4"/>
      <c r="L15" s="23"/>
      <c r="N15" s="17"/>
      <c r="O15" s="4"/>
      <c r="P15" s="4"/>
      <c r="Q15" s="4"/>
      <c r="R15" s="4"/>
      <c r="S15" s="4"/>
      <c r="T15" s="4"/>
      <c r="U15" s="4"/>
    </row>
    <row r="16" spans="3:21" ht="12.75">
      <c r="C16" s="1">
        <v>10</v>
      </c>
      <c r="D16" s="1" t="s">
        <v>163</v>
      </c>
      <c r="E16" s="21">
        <v>56502</v>
      </c>
      <c r="F16" s="21">
        <f>ROUND(E16*'Pension rates 2022'!$D$10,0)</f>
        <v>12204</v>
      </c>
      <c r="G16" s="21">
        <f>ROUND((E16-'NI thresholds &amp; rates 2022'!$F$5)*'NI thresholds &amp; rates 2022'!$B$12,0)</f>
        <v>6541</v>
      </c>
      <c r="H16" s="21">
        <f t="shared" si="0"/>
        <v>75247</v>
      </c>
      <c r="I16" s="4"/>
      <c r="J16" s="17"/>
      <c r="K16" s="4"/>
      <c r="L16" s="23"/>
      <c r="N16" s="17"/>
      <c r="O16" s="4"/>
      <c r="P16" s="4"/>
      <c r="Q16" s="4"/>
      <c r="R16" s="4"/>
      <c r="S16" s="4"/>
      <c r="T16" s="4"/>
      <c r="U16" s="4"/>
    </row>
    <row r="17" spans="3:21" ht="12.75">
      <c r="C17" s="14">
        <v>11</v>
      </c>
      <c r="D17" s="1" t="s">
        <v>164</v>
      </c>
      <c r="E17" s="21">
        <v>61042</v>
      </c>
      <c r="F17" s="21">
        <f>ROUND(E17*'Pension rates 2022'!$D$10,0)</f>
        <v>13185</v>
      </c>
      <c r="G17" s="21">
        <f>ROUND((E17-'NI thresholds &amp; rates 2022'!$F$5)*'NI thresholds &amp; rates 2022'!$B$12,0)</f>
        <v>7168</v>
      </c>
      <c r="H17" s="21">
        <f t="shared" si="0"/>
        <v>81395</v>
      </c>
      <c r="I17" s="4"/>
      <c r="J17" s="17"/>
      <c r="K17" s="4"/>
      <c r="L17" s="23"/>
      <c r="N17" s="17"/>
      <c r="O17" s="4"/>
      <c r="P17" s="4"/>
      <c r="Q17" s="4"/>
      <c r="R17" s="4"/>
      <c r="S17" s="4"/>
      <c r="T17" s="4"/>
      <c r="U17" s="4"/>
    </row>
    <row r="18" spans="3:21" ht="12.75">
      <c r="C18" s="1">
        <v>12</v>
      </c>
      <c r="D18" s="1" t="s">
        <v>165</v>
      </c>
      <c r="E18" s="21">
        <v>65584</v>
      </c>
      <c r="F18" s="21">
        <f>ROUND(E18*'Pension rates 2022'!$D$10,0)</f>
        <v>14166</v>
      </c>
      <c r="G18" s="21">
        <f>ROUND((E18-'NI thresholds &amp; rates 2022'!$F$5)*'NI thresholds &amp; rates 2022'!$B$12,0)</f>
        <v>7795</v>
      </c>
      <c r="H18" s="21">
        <f t="shared" si="0"/>
        <v>87545</v>
      </c>
      <c r="I18" s="4"/>
      <c r="J18" s="17"/>
      <c r="K18" s="4"/>
      <c r="L18" s="23"/>
      <c r="N18" s="17"/>
      <c r="O18" s="4"/>
      <c r="P18" s="4"/>
      <c r="Q18" s="4"/>
      <c r="R18" s="4"/>
      <c r="S18" s="4"/>
      <c r="T18" s="4"/>
      <c r="U18" s="4"/>
    </row>
    <row r="19" spans="5:21" ht="12.75">
      <c r="E19" s="21"/>
      <c r="F19" s="21"/>
      <c r="G19" s="21"/>
      <c r="H19" s="21"/>
      <c r="I19" s="4"/>
      <c r="J19" s="17"/>
      <c r="K19" s="4"/>
      <c r="L19" s="23"/>
      <c r="N19" s="17"/>
      <c r="O19" s="4"/>
      <c r="P19" s="4"/>
      <c r="Q19" s="4"/>
      <c r="R19" s="4"/>
      <c r="S19" s="4"/>
      <c r="T19" s="4"/>
      <c r="U19" s="4"/>
    </row>
    <row r="20" spans="1:21" ht="12.75">
      <c r="A20" s="11" t="s">
        <v>153</v>
      </c>
      <c r="C20" s="1">
        <v>10</v>
      </c>
      <c r="D20" s="1" t="s">
        <v>163</v>
      </c>
      <c r="E20" s="21">
        <v>56502</v>
      </c>
      <c r="F20" s="21">
        <f>ROUND(E20*'Pension rates 2022'!$D$10,0)</f>
        <v>12204</v>
      </c>
      <c r="G20" s="21">
        <f>ROUND((E20-'NI thresholds &amp; rates 2022'!$F$5)*'NI thresholds &amp; rates 2022'!$B$12,0)</f>
        <v>6541</v>
      </c>
      <c r="H20" s="21">
        <f t="shared" si="0"/>
        <v>75247</v>
      </c>
      <c r="I20" s="4"/>
      <c r="J20" s="17"/>
      <c r="K20" s="4"/>
      <c r="L20" s="23"/>
      <c r="N20" s="17"/>
      <c r="O20" s="4"/>
      <c r="P20" s="4"/>
      <c r="Q20" s="4"/>
      <c r="R20" s="4"/>
      <c r="S20" s="4"/>
      <c r="T20" s="4"/>
      <c r="U20" s="4"/>
    </row>
    <row r="21" spans="3:21" ht="12.75">
      <c r="C21" s="1">
        <v>11</v>
      </c>
      <c r="D21" s="1" t="s">
        <v>164</v>
      </c>
      <c r="E21" s="21">
        <v>61042</v>
      </c>
      <c r="F21" s="21">
        <f>ROUND(E21*'Pension rates 2022'!$D$10,0)</f>
        <v>13185</v>
      </c>
      <c r="G21" s="21">
        <f>ROUND((E21-'NI thresholds &amp; rates 2022'!$F$5)*'NI thresholds &amp; rates 2022'!$B$12,0)</f>
        <v>7168</v>
      </c>
      <c r="H21" s="21">
        <f t="shared" si="0"/>
        <v>81395</v>
      </c>
      <c r="I21" s="4"/>
      <c r="J21" s="17"/>
      <c r="K21" s="4"/>
      <c r="L21" s="23"/>
      <c r="N21" s="17"/>
      <c r="O21" s="4"/>
      <c r="P21" s="4"/>
      <c r="Q21" s="4"/>
      <c r="R21" s="4"/>
      <c r="S21" s="4"/>
      <c r="T21" s="4"/>
      <c r="U21" s="4"/>
    </row>
    <row r="22" spans="3:21" ht="12.75">
      <c r="C22" s="1">
        <v>12</v>
      </c>
      <c r="D22" s="1" t="s">
        <v>165</v>
      </c>
      <c r="E22" s="21">
        <v>65584</v>
      </c>
      <c r="F22" s="21">
        <f>ROUND(E22*'Pension rates 2022'!$D$10,0)</f>
        <v>14166</v>
      </c>
      <c r="G22" s="21">
        <f>ROUND((E22-'NI thresholds &amp; rates 2022'!$F$5)*'NI thresholds &amp; rates 2022'!$B$12,0)</f>
        <v>7795</v>
      </c>
      <c r="H22" s="21">
        <f t="shared" si="0"/>
        <v>87545</v>
      </c>
      <c r="I22" s="4"/>
      <c r="J22" s="17"/>
      <c r="K22" s="4"/>
      <c r="L22" s="23"/>
      <c r="N22" s="17"/>
      <c r="O22" s="4"/>
      <c r="P22" s="4"/>
      <c r="Q22" s="4"/>
      <c r="R22" s="4"/>
      <c r="S22" s="4"/>
      <c r="T22" s="4"/>
      <c r="U22" s="4"/>
    </row>
    <row r="23" spans="3:21" ht="12.75">
      <c r="C23" s="1">
        <v>13</v>
      </c>
      <c r="D23" s="1" t="s">
        <v>166</v>
      </c>
      <c r="E23" s="21">
        <v>70130</v>
      </c>
      <c r="F23" s="21">
        <f>ROUND(E23*'Pension rates 2022'!$D$10,0)</f>
        <v>15148</v>
      </c>
      <c r="G23" s="21">
        <f>ROUND((E23-'NI thresholds &amp; rates 2022'!$F$5)*'NI thresholds &amp; rates 2022'!$B$12,0)</f>
        <v>8422</v>
      </c>
      <c r="H23" s="21">
        <f t="shared" si="0"/>
        <v>93700</v>
      </c>
      <c r="I23" s="4"/>
      <c r="J23" s="17"/>
      <c r="K23" s="4"/>
      <c r="L23" s="23"/>
      <c r="N23" s="17"/>
      <c r="O23" s="4"/>
      <c r="P23" s="4"/>
      <c r="Q23" s="4"/>
      <c r="R23" s="4"/>
      <c r="S23" s="4"/>
      <c r="T23" s="4"/>
      <c r="U23" s="4"/>
    </row>
    <row r="24" spans="3:21" ht="12.75">
      <c r="C24" s="1">
        <v>14</v>
      </c>
      <c r="D24" s="1" t="s">
        <v>167</v>
      </c>
      <c r="E24" s="21">
        <v>75922</v>
      </c>
      <c r="F24" s="21">
        <f>ROUND(E24*'Pension rates 2022'!$D$10,0)</f>
        <v>16399</v>
      </c>
      <c r="G24" s="21">
        <f>ROUND((E24-'NI thresholds &amp; rates 2022'!$F$5)*'NI thresholds &amp; rates 2022'!$B$12,0)</f>
        <v>9221</v>
      </c>
      <c r="H24" s="21">
        <f t="shared" si="0"/>
        <v>101542</v>
      </c>
      <c r="I24" s="4"/>
      <c r="J24" s="17"/>
      <c r="K24" s="4"/>
      <c r="L24" s="23"/>
      <c r="N24" s="17"/>
      <c r="O24" s="4"/>
      <c r="P24" s="4"/>
      <c r="Q24" s="4"/>
      <c r="R24" s="4"/>
      <c r="S24" s="4"/>
      <c r="T24" s="4"/>
      <c r="U24" s="4"/>
    </row>
    <row r="25" spans="3:21" ht="12.75">
      <c r="C25" s="1">
        <v>15</v>
      </c>
      <c r="D25" s="1" t="s">
        <v>168</v>
      </c>
      <c r="E25" s="21">
        <v>79927</v>
      </c>
      <c r="F25" s="21">
        <f>ROUND(E25*'Pension rates 2022'!$D$10,0)</f>
        <v>17264</v>
      </c>
      <c r="G25" s="21">
        <f>ROUND((E25-'NI thresholds &amp; rates 2022'!$F$5)*'NI thresholds &amp; rates 2022'!$B$12,0)</f>
        <v>9774</v>
      </c>
      <c r="H25" s="21">
        <f t="shared" si="0"/>
        <v>106965</v>
      </c>
      <c r="I25" s="4"/>
      <c r="J25" s="17"/>
      <c r="K25" s="4"/>
      <c r="L25" s="23"/>
      <c r="N25" s="17"/>
      <c r="O25" s="4"/>
      <c r="P25" s="4"/>
      <c r="Q25" s="4"/>
      <c r="R25" s="4"/>
      <c r="S25" s="4"/>
      <c r="T25" s="4"/>
      <c r="U25" s="4"/>
    </row>
    <row r="26" spans="5:8" ht="12.75">
      <c r="E26" s="4"/>
      <c r="F26" s="4"/>
      <c r="G26" s="4"/>
      <c r="H26" s="4"/>
    </row>
    <row r="27" spans="5:8" ht="12.75">
      <c r="E27" s="4"/>
      <c r="F27" s="17"/>
      <c r="G27" s="4"/>
      <c r="H27" s="4"/>
    </row>
    <row r="28" ht="12.75">
      <c r="A28" s="3" t="s">
        <v>180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7109375" style="0" customWidth="1"/>
    <col min="2" max="2" width="12.7109375" style="5" customWidth="1"/>
    <col min="3" max="3" width="2.7109375" style="5" customWidth="1"/>
    <col min="4" max="4" width="12.7109375" style="5" customWidth="1"/>
    <col min="5" max="5" width="2.7109375" style="0" customWidth="1"/>
    <col min="6" max="6" width="12.7109375" style="0" customWidth="1"/>
    <col min="7" max="7" width="11.28125" style="0" customWidth="1"/>
  </cols>
  <sheetData>
    <row r="1" ht="15.75">
      <c r="A1" s="9" t="s">
        <v>181</v>
      </c>
    </row>
    <row r="4" spans="2:6" ht="25.5">
      <c r="B4" s="6" t="s">
        <v>16</v>
      </c>
      <c r="C4" s="6"/>
      <c r="D4" s="6" t="s">
        <v>17</v>
      </c>
      <c r="F4" s="6" t="s">
        <v>18</v>
      </c>
    </row>
    <row r="5" spans="1:7" ht="12.75">
      <c r="A5" t="s">
        <v>13</v>
      </c>
      <c r="B5" s="5">
        <v>175</v>
      </c>
      <c r="D5" s="5">
        <v>758</v>
      </c>
      <c r="F5" s="5">
        <v>9100</v>
      </c>
      <c r="G5" s="5"/>
    </row>
    <row r="6" ht="12.75">
      <c r="F6" s="5"/>
    </row>
    <row r="7" spans="1:7" ht="12.75">
      <c r="A7" t="s">
        <v>15</v>
      </c>
      <c r="B7" s="5">
        <v>967</v>
      </c>
      <c r="D7" s="5">
        <v>4189</v>
      </c>
      <c r="F7" s="5">
        <v>50270</v>
      </c>
      <c r="G7" s="5"/>
    </row>
    <row r="8" ht="12.75">
      <c r="F8" s="5"/>
    </row>
    <row r="9" spans="1:7" ht="12.75">
      <c r="A9" t="s">
        <v>14</v>
      </c>
      <c r="B9" s="5">
        <v>967</v>
      </c>
      <c r="D9" s="5">
        <v>4189</v>
      </c>
      <c r="F9" s="5">
        <v>50270</v>
      </c>
      <c r="G9" s="5"/>
    </row>
    <row r="12" spans="1:4" ht="12.75">
      <c r="A12" s="11" t="s">
        <v>175</v>
      </c>
      <c r="B12" s="19">
        <v>0.138</v>
      </c>
      <c r="D12" s="24"/>
    </row>
    <row r="14" spans="1:2" ht="12.75">
      <c r="A14" s="3" t="s">
        <v>176</v>
      </c>
      <c r="B14" s="18">
        <v>0</v>
      </c>
    </row>
    <row r="16" spans="1:9" ht="12.75">
      <c r="A16" s="2"/>
      <c r="B16" s="8"/>
      <c r="C16" s="8"/>
      <c r="D16" s="7"/>
      <c r="I16" s="3"/>
    </row>
    <row r="17" spans="2:9" ht="12.75">
      <c r="B17" s="8"/>
      <c r="C17" s="8"/>
      <c r="I17" s="3"/>
    </row>
    <row r="18" spans="2:9" ht="12.75">
      <c r="B18" s="8"/>
      <c r="C18" s="8"/>
      <c r="I18" s="3"/>
    </row>
    <row r="19" spans="2:9" ht="12.75">
      <c r="B19" s="18"/>
      <c r="C19" s="8"/>
      <c r="I19" s="3"/>
    </row>
    <row r="20" spans="2:9" ht="12.75">
      <c r="B20" s="18"/>
      <c r="I20" s="3"/>
    </row>
    <row r="21" ht="12.75">
      <c r="B21" s="18"/>
    </row>
    <row r="22" ht="12.75">
      <c r="B22" s="18"/>
    </row>
    <row r="23" ht="12.75">
      <c r="B23" s="18"/>
    </row>
    <row r="24" ht="12.75">
      <c r="B24" s="18"/>
    </row>
    <row r="25" ht="12.75">
      <c r="B25" s="18"/>
    </row>
    <row r="26" ht="12.75">
      <c r="B26" s="18"/>
    </row>
    <row r="27" ht="12.75">
      <c r="B27" s="18"/>
    </row>
    <row r="28" ht="12.75">
      <c r="B28" s="18"/>
    </row>
    <row r="29" ht="12.75">
      <c r="B29" s="18"/>
    </row>
    <row r="30" ht="12.75">
      <c r="B30" s="18"/>
    </row>
    <row r="32" ht="12.75">
      <c r="B32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14.28125" style="0" bestFit="1" customWidth="1"/>
    <col min="3" max="3" width="3.7109375" style="0" customWidth="1"/>
  </cols>
  <sheetData>
    <row r="1" ht="15.75">
      <c r="A1" s="9" t="s">
        <v>178</v>
      </c>
    </row>
    <row r="4" ht="12.75">
      <c r="A4" s="11" t="s">
        <v>19</v>
      </c>
    </row>
    <row r="5" spans="2:4" ht="12.75">
      <c r="B5" s="3" t="s">
        <v>20</v>
      </c>
      <c r="D5" s="10">
        <v>0.05</v>
      </c>
    </row>
    <row r="6" spans="2:4" ht="12.75">
      <c r="B6" s="3" t="s">
        <v>177</v>
      </c>
      <c r="D6" s="10">
        <v>0.07</v>
      </c>
    </row>
    <row r="7" spans="2:4" ht="12.75">
      <c r="B7" s="3" t="s">
        <v>21</v>
      </c>
      <c r="D7" s="10">
        <v>0.238</v>
      </c>
    </row>
    <row r="8" ht="12.75">
      <c r="D8" s="10"/>
    </row>
    <row r="9" spans="1:4" ht="12.75">
      <c r="A9" s="11" t="s">
        <v>22</v>
      </c>
      <c r="D9" s="10"/>
    </row>
    <row r="10" spans="2:5" ht="12.75">
      <c r="B10" s="3" t="s">
        <v>23</v>
      </c>
      <c r="D10" s="10">
        <v>0.216</v>
      </c>
      <c r="E10" s="3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Reading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Osborne</dc:creator>
  <cp:keywords/>
  <dc:description/>
  <cp:lastModifiedBy>Josephine Steele</cp:lastModifiedBy>
  <cp:lastPrinted>2013-12-02T10:15:41Z</cp:lastPrinted>
  <dcterms:created xsi:type="dcterms:W3CDTF">2000-07-10T16:32:00Z</dcterms:created>
  <dcterms:modified xsi:type="dcterms:W3CDTF">2023-03-15T11:39:16Z</dcterms:modified>
  <cp:category/>
  <cp:version/>
  <cp:contentType/>
  <cp:contentStatus/>
</cp:coreProperties>
</file>