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m912463\Documents\"/>
    </mc:Choice>
  </mc:AlternateContent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E30" i="1"/>
  <c r="E31" i="1"/>
  <c r="E34" i="1"/>
  <c r="E43" i="1"/>
  <c r="E44" i="1"/>
  <c r="H9" i="1"/>
  <c r="E32" i="1"/>
  <c r="E35" i="1"/>
  <c r="E39" i="1"/>
  <c r="E36" i="1"/>
  <c r="E40" i="1"/>
  <c r="I9" i="1"/>
</calcChain>
</file>

<file path=xl/sharedStrings.xml><?xml version="1.0" encoding="utf-8"?>
<sst xmlns="http://schemas.openxmlformats.org/spreadsheetml/2006/main" count="55" uniqueCount="51">
  <si>
    <t>Insert Hourly Rate of Pay</t>
  </si>
  <si>
    <t>Insert Number of Hours</t>
  </si>
  <si>
    <t>Minimum Cost</t>
  </si>
  <si>
    <t>Maximum Cost</t>
  </si>
  <si>
    <t>Category</t>
  </si>
  <si>
    <t>Value</t>
  </si>
  <si>
    <t>Notes</t>
  </si>
  <si>
    <t>Weekly pay</t>
  </si>
  <si>
    <t xml:space="preserve"> hours x rate</t>
  </si>
  <si>
    <t>Holiday Pay</t>
  </si>
  <si>
    <t xml:space="preserve"> weekly pay x holiday %</t>
  </si>
  <si>
    <t>Gross pay inc. holiday</t>
  </si>
  <si>
    <t xml:space="preserve"> weekly pay + holiday contr.</t>
  </si>
  <si>
    <t>Earnings above primary threshold</t>
  </si>
  <si>
    <t xml:space="preserve"> gross pay less NI weekly primary threshold</t>
  </si>
  <si>
    <t>Employers NI - Minimum</t>
  </si>
  <si>
    <t xml:space="preserve"> applies monthly threshold to weekly pay</t>
  </si>
  <si>
    <t>Employers NI - Estimate</t>
  </si>
  <si>
    <t xml:space="preserve"> based on earnings above primary threshold</t>
  </si>
  <si>
    <t>Employers NI - Maximum</t>
  </si>
  <si>
    <t xml:space="preserve"> assumes other earnings during the month have diluted the primary threshold allowance</t>
  </si>
  <si>
    <t>Pension Contribution - Minimum</t>
  </si>
  <si>
    <t xml:space="preserve"> assumes not enrolled</t>
  </si>
  <si>
    <t>Pension Contribution - Estimate</t>
  </si>
  <si>
    <t xml:space="preserve"> applies 4 weeks of earnings at same level vs. monthly auto enrolment trigger (not 4 weekly), ERNI offset for employee pension contribution</t>
  </si>
  <si>
    <t>Pension Contribution - Maximum</t>
  </si>
  <si>
    <t xml:space="preserve"> assumes enrolled, ERNI offset for employee pension contribution</t>
  </si>
  <si>
    <t>Government Apprenticeship Levy</t>
  </si>
  <si>
    <t>% of gross pay inc. holiday pay</t>
  </si>
  <si>
    <t>Campus Jobs Levy</t>
  </si>
  <si>
    <t>Variables</t>
  </si>
  <si>
    <t>Weekly Primary Threshold</t>
  </si>
  <si>
    <t>2020/21 threshold</t>
  </si>
  <si>
    <t>Employer NI (ERNI) %</t>
  </si>
  <si>
    <t>Employer Pension Contribution</t>
  </si>
  <si>
    <t>Employee Pension Contribution</t>
  </si>
  <si>
    <t>Payable by the Campus Jobs worker</t>
  </si>
  <si>
    <t>Monthly auto enrolment trigger</t>
  </si>
  <si>
    <t>Holiday %</t>
  </si>
  <si>
    <t xml:space="preserve">       We strongly recommend using the maximum cost for budgeting purposes</t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</si>
  <si>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Minimum Cost: </t>
    </r>
    <r>
      <rPr>
        <sz val="11"/>
        <color theme="1"/>
        <rFont val="Calibri"/>
        <family val="2"/>
        <scheme val="minor"/>
      </rPr>
      <t>Includes hourly rate of pay, Holiday Pay, Apprenticeship Levy and Campus Jobs levy</t>
    </r>
  </si>
  <si>
    <r>
      <t xml:space="preserve">     Maximum Cost:</t>
    </r>
    <r>
      <rPr>
        <sz val="11"/>
        <color theme="1"/>
        <rFont val="Calibri"/>
        <family val="2"/>
        <scheme val="minor"/>
      </rPr>
      <t xml:space="preserve"> Includes all of the above and Employers National Insurance Contributions and Employers Pension Contributions</t>
    </r>
  </si>
  <si>
    <r>
      <t xml:space="preserve">     </t>
    </r>
    <r>
      <rPr>
        <b/>
        <sz val="11"/>
        <color theme="1"/>
        <rFont val="Calibri"/>
        <family val="2"/>
        <scheme val="minor"/>
      </rPr>
      <t>Note 1:</t>
    </r>
    <r>
      <rPr>
        <sz val="11"/>
        <color theme="1"/>
        <rFont val="Calibri"/>
        <family val="2"/>
        <scheme val="minor"/>
      </rPr>
      <t xml:space="preserve"> Employers National Insurance Contributions may be triggered by a combination of all of an individual's work both for the University and with external organisations</t>
    </r>
  </si>
  <si>
    <r>
      <t xml:space="preserve">     </t>
    </r>
    <r>
      <rPr>
        <b/>
        <sz val="11"/>
        <color theme="1"/>
        <rFont val="Calibri"/>
        <family val="2"/>
        <scheme val="minor"/>
      </rPr>
      <t>Note 2:</t>
    </r>
    <r>
      <rPr>
        <sz val="11"/>
        <color theme="1"/>
        <rFont val="Calibri"/>
        <family val="2"/>
        <scheme val="minor"/>
      </rPr>
      <t xml:space="preserve"> Individual's may be auto-enrolled into the pension scheme based on the income threshold being met in any month for any work at the University</t>
    </r>
  </si>
  <si>
    <r>
      <t xml:space="preserve">     </t>
    </r>
    <r>
      <rPr>
        <b/>
        <sz val="11"/>
        <color theme="1"/>
        <rFont val="Calibri"/>
        <family val="2"/>
        <scheme val="minor"/>
      </rPr>
      <t xml:space="preserve">Note 3: </t>
    </r>
    <r>
      <rPr>
        <sz val="11"/>
        <color theme="1"/>
        <rFont val="Calibri"/>
        <family val="2"/>
        <scheme val="minor"/>
      </rPr>
      <t xml:space="preserve">Individual's who meet the auto-enrollement threshold will be enrolled into the pension scheme. Once enrolled individual's can opt out, but they cannot opt-out in advance </t>
    </r>
  </si>
  <si>
    <r>
      <t xml:space="preserve">     Note 4: </t>
    </r>
    <r>
      <rPr>
        <sz val="11"/>
        <color theme="1"/>
        <rFont val="Calibri"/>
        <family val="2"/>
        <scheme val="minor"/>
      </rPr>
      <t xml:space="preserve">The Campus Jobs Recruitment Gateway will use the maximum cost figure, this is what will be displayed to the Budget Holder, HoD, HoS and/or Accountant </t>
    </r>
  </si>
  <si>
    <r>
      <t xml:space="preserve">     </t>
    </r>
    <r>
      <rPr>
        <b/>
        <sz val="11"/>
        <color theme="1"/>
        <rFont val="Calibri"/>
        <family val="2"/>
        <scheme val="minor"/>
      </rPr>
      <t>Step 1:</t>
    </r>
    <r>
      <rPr>
        <sz val="11"/>
        <color theme="1"/>
        <rFont val="Calibri"/>
        <family val="2"/>
        <scheme val="minor"/>
      </rPr>
      <t xml:space="preserve"> Select an appropriate hourly rate for your worker(s) from the Temporary Worker Framework</t>
    </r>
  </si>
  <si>
    <r>
      <t xml:space="preserve">     Step 2: </t>
    </r>
    <r>
      <rPr>
        <sz val="11"/>
        <color theme="1"/>
        <rFont val="Calibri"/>
        <family val="2"/>
        <scheme val="minor"/>
      </rPr>
      <t>Enter the total number of hours the worker(s) will be working for you</t>
    </r>
  </si>
  <si>
    <t xml:space="preserve">     Calculation </t>
  </si>
  <si>
    <t xml:space="preserve">     Variables</t>
  </si>
  <si>
    <t xml:space="preserve">  Campus Jobs On-Cost Calculator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</si>
</sst>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8" formatCode="&quot;£&quot;#,##0.00;[Red]\-&quot;£&quot;#,##0.00"/>
    <numFmt numFmtId="164" formatCode="0.0%"/>
    <numFmt numFmtId="165" formatCode="&quot;£&quot;#,##0.00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3" borderId="0" xfId="0" applyFill="1"/>
    <xf numFmtId="0" fontId="0" fillId="3" borderId="0" xfId="0" applyFill="1" applyAlignment="1">
      <alignment vertical="center" wrapText="1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right" vertical="center" wrapText="1"/>
    </xf>
    <xf numFmtId="165" fontId="0" fillId="5" borderId="2" xfId="0" applyNumberFormat="1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3" xfId="0" applyFont="1" applyFill="1" applyBorder="1"/>
    <xf numFmtId="6" fontId="3" fillId="3" borderId="3" xfId="0" applyNumberFormat="1" applyFont="1" applyFill="1" applyBorder="1"/>
    <xf numFmtId="8" fontId="0" fillId="3" borderId="3" xfId="0" applyNumberForma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2" fillId="3" borderId="8" xfId="0" applyFont="1" applyFill="1" applyBorder="1"/>
    <xf numFmtId="0" fontId="2" fillId="3" borderId="0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0" xfId="0" applyFont="1" applyFill="1" applyBorder="1" applyAlignment="1"/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165" fontId="0" fillId="3" borderId="0" xfId="0" applyNumberFormat="1" applyFill="1" applyBorder="1"/>
    <xf numFmtId="0" fontId="1" fillId="3" borderId="0" xfId="0" applyFont="1" applyFill="1" applyBorder="1"/>
    <xf numFmtId="0" fontId="0" fillId="3" borderId="8" xfId="0" applyFill="1" applyBorder="1" applyAlignment="1">
      <alignment horizontal="right"/>
    </xf>
    <xf numFmtId="0" fontId="0" fillId="3" borderId="8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6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9" fontId="0" fillId="3" borderId="0" xfId="0" applyNumberFormat="1" applyFill="1" applyBorder="1" applyProtection="1">
      <protection locked="0"/>
    </xf>
    <xf numFmtId="10" fontId="0" fillId="3" borderId="0" xfId="0" applyNumberFormat="1" applyFill="1" applyBorder="1" applyProtection="1">
      <protection locked="0"/>
    </xf>
    <xf numFmtId="164" fontId="0" fillId="3" borderId="0" xfId="0" applyNumberFormat="1" applyFill="1" applyBorder="1"/>
    <xf numFmtId="0" fontId="4" fillId="3" borderId="8" xfId="0" applyFont="1" applyFill="1" applyBorder="1"/>
    <xf numFmtId="0" fontId="2" fillId="3" borderId="10" xfId="0" applyFont="1" applyFill="1" applyBorder="1"/>
    <xf numFmtId="165" fontId="0" fillId="3" borderId="11" xfId="0" applyNumberFormat="1" applyFill="1" applyBorder="1"/>
    <xf numFmtId="0" fontId="1" fillId="3" borderId="11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top" wrapText="1"/>
    </xf>
    <xf numFmtId="10" fontId="0" fillId="3" borderId="0" xfId="0" applyNumberFormat="1" applyFill="1" applyBorder="1"/>
    <xf numFmtId="0" fontId="2" fillId="3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workbookViewId="0">
      <selection activeCell="F10" sqref="F10"/>
    </sheetView>
  </sheetViews>
  <sheetFormatPr defaultColWidth="8.81640625" defaultRowHeight="14.5" x14ac:dyDescent="0.35"/>
  <cols>
    <col min="1" max="1" width="8.453125" style="1" customWidth="1"/>
    <col min="2" max="2" width="15.54296875" style="1" customWidth="1"/>
    <col min="3" max="3" width="1" style="1" customWidth="1"/>
    <col min="4" max="4" width="16.26953125" style="1" customWidth="1"/>
    <col min="5" max="5" width="8.81640625" style="1"/>
    <col min="6" max="6" width="13.453125" style="1" customWidth="1"/>
    <col min="7" max="7" width="14" style="1" customWidth="1"/>
    <col min="8" max="8" width="15.453125" style="1" customWidth="1"/>
    <col min="9" max="13" width="8.81640625" style="1"/>
    <col min="14" max="14" width="25.453125" style="1" customWidth="1"/>
    <col min="15" max="16384" width="8.81640625" style="1"/>
  </cols>
  <sheetData>
    <row r="1" spans="1:16" ht="15" thickBot="1" x14ac:dyDescent="0.4"/>
    <row r="2" spans="1:16" ht="36.5" thickBot="1" x14ac:dyDescent="0.85">
      <c r="B2" s="9" t="s">
        <v>50</v>
      </c>
      <c r="C2" s="10"/>
      <c r="D2" s="10"/>
      <c r="E2" s="10"/>
      <c r="F2" s="11"/>
      <c r="G2" s="12"/>
      <c r="H2" s="13"/>
      <c r="I2" s="13"/>
      <c r="J2" s="13"/>
      <c r="K2" s="13"/>
      <c r="L2" s="13"/>
      <c r="M2" s="13"/>
      <c r="N2" s="14"/>
    </row>
    <row r="3" spans="1:16" x14ac:dyDescent="0.35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6" x14ac:dyDescent="0.35">
      <c r="B4" s="18" t="s">
        <v>46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1:16" x14ac:dyDescent="0.35">
      <c r="B5" s="21" t="s">
        <v>47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</row>
    <row r="6" spans="1:16" ht="15" thickBot="1" x14ac:dyDescent="0.4">
      <c r="B6" s="21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/>
    </row>
    <row r="7" spans="1:16" x14ac:dyDescent="0.35"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</row>
    <row r="8" spans="1:16" ht="29.5" thickBot="1" x14ac:dyDescent="0.4">
      <c r="A8" s="20"/>
      <c r="B8" s="19"/>
      <c r="D8" s="47" t="s">
        <v>0</v>
      </c>
      <c r="E8" s="22"/>
      <c r="F8" s="45" t="s">
        <v>1</v>
      </c>
      <c r="G8" s="22"/>
      <c r="H8" s="44" t="s">
        <v>2</v>
      </c>
      <c r="I8" s="44" t="s">
        <v>3</v>
      </c>
      <c r="J8" s="19"/>
      <c r="K8" s="19"/>
      <c r="L8" s="19"/>
      <c r="M8" s="19"/>
      <c r="N8" s="20"/>
    </row>
    <row r="9" spans="1:16" ht="26.25" customHeight="1" thickBot="1" x14ac:dyDescent="0.4">
      <c r="A9" s="20"/>
      <c r="B9" s="19"/>
      <c r="C9" s="20"/>
      <c r="D9" s="3"/>
      <c r="E9" s="19"/>
      <c r="F9" s="4"/>
      <c r="G9" s="19"/>
      <c r="H9" s="7" t="str">
        <f>IF(OR(D9=0,F9=0,D9="",F9=""),"",E31+E34+E38+E43+E44)</f>
        <v/>
      </c>
      <c r="I9" s="8" t="str">
        <f>IF(OR(D9=0,F9=0,D9="",F9=""),"",E31+E36+E40+E43+E44)</f>
        <v/>
      </c>
      <c r="J9" s="19"/>
      <c r="K9" s="19"/>
      <c r="L9" s="19"/>
      <c r="M9" s="19"/>
      <c r="N9" s="20"/>
      <c r="P9" s="19"/>
    </row>
    <row r="10" spans="1:16" x14ac:dyDescent="0.35">
      <c r="A10" s="20"/>
      <c r="B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  <c r="P10" s="19"/>
    </row>
    <row r="11" spans="1:16" x14ac:dyDescent="0.35">
      <c r="B11" s="21" t="s">
        <v>39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  <c r="P11" s="19"/>
    </row>
    <row r="12" spans="1:16" ht="15" thickBot="1" x14ac:dyDescent="0.4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1:16" x14ac:dyDescent="0.35"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6" x14ac:dyDescent="0.35">
      <c r="B14" s="18" t="s">
        <v>40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/>
    </row>
    <row r="15" spans="1:16" x14ac:dyDescent="0.35">
      <c r="B15" s="21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6" ht="15" thickBot="1" x14ac:dyDescent="0.4"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4" x14ac:dyDescent="0.35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1:14" x14ac:dyDescent="0.35">
      <c r="B18" s="18" t="s">
        <v>42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4" x14ac:dyDescent="0.35">
      <c r="B19" s="18" t="s">
        <v>43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1:14" x14ac:dyDescent="0.35">
      <c r="B20" s="18" t="s">
        <v>44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1:14" x14ac:dyDescent="0.35">
      <c r="B21" s="21" t="s">
        <v>45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</row>
    <row r="22" spans="1:14" ht="15" thickBot="1" x14ac:dyDescent="0.4"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</row>
    <row r="23" spans="1:14" x14ac:dyDescent="0.3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15" thickBot="1" x14ac:dyDescent="0.4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x14ac:dyDescent="0.35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</row>
    <row r="26" spans="1:14" ht="26" x14ac:dyDescent="0.6">
      <c r="B26" s="40" t="s">
        <v>48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</row>
    <row r="27" spans="1:14" ht="15" thickBot="1" x14ac:dyDescent="0.4"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</row>
    <row r="28" spans="1:14" x14ac:dyDescent="0.35">
      <c r="B28" s="18"/>
      <c r="C28" s="26"/>
      <c r="D28" s="27" t="s">
        <v>4</v>
      </c>
      <c r="E28" s="22" t="s">
        <v>5</v>
      </c>
      <c r="F28" s="22" t="s">
        <v>6</v>
      </c>
      <c r="G28" s="19"/>
      <c r="H28" s="19"/>
      <c r="I28" s="19"/>
      <c r="J28" s="19"/>
      <c r="K28" s="19"/>
      <c r="L28" s="19"/>
      <c r="M28" s="19"/>
      <c r="N28" s="20"/>
    </row>
    <row r="29" spans="1:14" x14ac:dyDescent="0.35">
      <c r="A29" s="5"/>
      <c r="B29" s="18"/>
      <c r="C29" s="28"/>
      <c r="D29" s="28" t="s">
        <v>7</v>
      </c>
      <c r="E29" s="29">
        <f>D9*F9</f>
        <v>0</v>
      </c>
      <c r="F29" s="30" t="s">
        <v>8</v>
      </c>
      <c r="G29" s="19"/>
      <c r="H29" s="19"/>
      <c r="I29" s="19"/>
      <c r="J29" s="19"/>
      <c r="K29" s="19"/>
      <c r="L29" s="19"/>
      <c r="M29" s="19"/>
      <c r="N29" s="20"/>
    </row>
    <row r="30" spans="1:14" x14ac:dyDescent="0.35">
      <c r="A30" s="5"/>
      <c r="B30" s="18"/>
      <c r="C30" s="28"/>
      <c r="D30" s="28" t="s">
        <v>9</v>
      </c>
      <c r="E30" s="29">
        <f>E29*E56</f>
        <v>0</v>
      </c>
      <c r="F30" s="30" t="s">
        <v>10</v>
      </c>
      <c r="G30" s="19"/>
      <c r="H30" s="19"/>
      <c r="I30" s="19"/>
      <c r="J30" s="19"/>
      <c r="K30" s="19"/>
      <c r="L30" s="19"/>
      <c r="M30" s="19"/>
      <c r="N30" s="20"/>
    </row>
    <row r="31" spans="1:14" x14ac:dyDescent="0.35">
      <c r="A31" s="5"/>
      <c r="B31" s="31"/>
      <c r="C31" s="28"/>
      <c r="D31" s="28" t="s">
        <v>11</v>
      </c>
      <c r="E31" s="29">
        <f>E30+E29</f>
        <v>0</v>
      </c>
      <c r="F31" s="30" t="s">
        <v>12</v>
      </c>
      <c r="G31" s="19"/>
      <c r="H31" s="19"/>
      <c r="I31" s="19"/>
      <c r="J31" s="19"/>
      <c r="K31" s="19"/>
      <c r="L31" s="19"/>
      <c r="M31" s="19"/>
      <c r="N31" s="20"/>
    </row>
    <row r="32" spans="1:14" x14ac:dyDescent="0.35">
      <c r="B32" s="31"/>
      <c r="C32" s="28"/>
      <c r="D32" s="28" t="s">
        <v>13</v>
      </c>
      <c r="E32" s="29">
        <f>IF(E31&gt;E51,E31-E51,0)</f>
        <v>0</v>
      </c>
      <c r="F32" s="30" t="s">
        <v>14</v>
      </c>
      <c r="G32" s="19"/>
      <c r="H32" s="19"/>
      <c r="I32" s="19"/>
      <c r="J32" s="19"/>
      <c r="K32" s="19"/>
      <c r="L32" s="19"/>
      <c r="M32" s="19"/>
      <c r="N32" s="20"/>
    </row>
    <row r="33" spans="1:15" x14ac:dyDescent="0.35">
      <c r="A33" s="5"/>
      <c r="B33" s="31"/>
      <c r="C33" s="28"/>
      <c r="D33" s="28"/>
      <c r="E33" s="29"/>
      <c r="F33" s="19"/>
      <c r="G33" s="19"/>
      <c r="H33" s="19"/>
      <c r="I33" s="19"/>
      <c r="J33" s="19"/>
      <c r="K33" s="19"/>
      <c r="L33" s="19"/>
      <c r="M33" s="19"/>
      <c r="N33" s="20"/>
    </row>
    <row r="34" spans="1:15" x14ac:dyDescent="0.35">
      <c r="A34" s="5"/>
      <c r="B34" s="31"/>
      <c r="C34" s="28"/>
      <c r="D34" s="28" t="s">
        <v>15</v>
      </c>
      <c r="E34" s="29">
        <f>IF(E31&lt;((E51*52)/12),0,(E31-(E51*52)/12))*E52</f>
        <v>0</v>
      </c>
      <c r="F34" s="30" t="s">
        <v>16</v>
      </c>
      <c r="G34" s="19"/>
      <c r="H34" s="19"/>
      <c r="I34" s="19"/>
      <c r="J34" s="19"/>
      <c r="K34" s="19"/>
      <c r="L34" s="19"/>
      <c r="M34" s="19"/>
      <c r="N34" s="20"/>
    </row>
    <row r="35" spans="1:15" x14ac:dyDescent="0.35">
      <c r="A35" s="5"/>
      <c r="B35" s="31"/>
      <c r="C35" s="28"/>
      <c r="D35" s="28" t="s">
        <v>17</v>
      </c>
      <c r="E35" s="29">
        <f>E32*E52</f>
        <v>0</v>
      </c>
      <c r="F35" s="30" t="s">
        <v>18</v>
      </c>
      <c r="G35" s="19"/>
      <c r="H35" s="19"/>
      <c r="I35" s="19"/>
      <c r="J35" s="19"/>
      <c r="K35" s="19"/>
      <c r="L35" s="19"/>
      <c r="M35" s="19"/>
      <c r="N35" s="20"/>
    </row>
    <row r="36" spans="1:15" x14ac:dyDescent="0.35">
      <c r="A36" s="5"/>
      <c r="B36" s="31"/>
      <c r="C36" s="28"/>
      <c r="D36" s="28" t="s">
        <v>19</v>
      </c>
      <c r="E36" s="29">
        <f>E31*E52</f>
        <v>0</v>
      </c>
      <c r="F36" s="30" t="s">
        <v>20</v>
      </c>
      <c r="G36" s="19"/>
      <c r="H36" s="19"/>
      <c r="I36" s="19"/>
      <c r="J36" s="19"/>
      <c r="K36" s="19"/>
      <c r="L36" s="19"/>
      <c r="M36" s="19"/>
      <c r="N36" s="20"/>
    </row>
    <row r="37" spans="1:15" x14ac:dyDescent="0.35">
      <c r="A37" s="5"/>
      <c r="B37" s="31"/>
      <c r="C37" s="28"/>
      <c r="D37" s="28"/>
      <c r="E37" s="19"/>
      <c r="F37" s="19"/>
      <c r="G37" s="19"/>
      <c r="H37" s="19"/>
      <c r="I37" s="19"/>
      <c r="J37" s="19"/>
      <c r="K37" s="19"/>
      <c r="L37" s="19"/>
      <c r="M37" s="19"/>
      <c r="N37" s="20"/>
    </row>
    <row r="38" spans="1:15" x14ac:dyDescent="0.35">
      <c r="B38" s="31"/>
      <c r="C38" s="28"/>
      <c r="D38" s="28" t="s">
        <v>21</v>
      </c>
      <c r="E38" s="29">
        <v>0</v>
      </c>
      <c r="F38" s="30" t="s">
        <v>22</v>
      </c>
      <c r="G38" s="19"/>
      <c r="H38" s="19"/>
      <c r="I38" s="19"/>
      <c r="J38" s="19"/>
      <c r="K38" s="19"/>
      <c r="L38" s="19"/>
      <c r="M38" s="19"/>
      <c r="N38" s="20"/>
    </row>
    <row r="39" spans="1:15" x14ac:dyDescent="0.35">
      <c r="B39" s="31"/>
      <c r="C39" s="28"/>
      <c r="D39" s="28" t="s">
        <v>23</v>
      </c>
      <c r="E39" s="29">
        <f>IF(E31*4&gt;E55,(E31*E53)-(E31*0.04*E52),0)</f>
        <v>0</v>
      </c>
      <c r="F39" s="30" t="s">
        <v>24</v>
      </c>
      <c r="G39" s="19"/>
      <c r="H39" s="19"/>
      <c r="I39" s="19"/>
      <c r="J39" s="19"/>
      <c r="K39" s="19"/>
      <c r="L39" s="19"/>
      <c r="M39" s="19"/>
      <c r="N39" s="20"/>
    </row>
    <row r="40" spans="1:15" x14ac:dyDescent="0.35">
      <c r="B40" s="31"/>
      <c r="C40" s="28"/>
      <c r="D40" s="28" t="s">
        <v>25</v>
      </c>
      <c r="E40" s="29">
        <f>(E31*E53)-(E31*0.04*E52)</f>
        <v>0</v>
      </c>
      <c r="F40" s="30" t="s">
        <v>26</v>
      </c>
      <c r="G40" s="19"/>
      <c r="H40" s="19"/>
      <c r="I40" s="19"/>
      <c r="J40" s="19"/>
      <c r="K40" s="19"/>
      <c r="L40" s="19"/>
      <c r="M40" s="19"/>
      <c r="N40" s="20"/>
    </row>
    <row r="41" spans="1:15" x14ac:dyDescent="0.35">
      <c r="A41" s="5"/>
      <c r="B41" s="31"/>
      <c r="C41" s="28"/>
      <c r="D41" s="28"/>
      <c r="E41" s="29"/>
      <c r="F41" s="30"/>
      <c r="G41" s="19"/>
      <c r="H41" s="19"/>
      <c r="I41" s="19"/>
      <c r="J41" s="19"/>
      <c r="K41" s="19"/>
      <c r="L41" s="19"/>
      <c r="M41" s="19"/>
      <c r="N41" s="20"/>
    </row>
    <row r="42" spans="1:15" x14ac:dyDescent="0.35">
      <c r="A42" s="5"/>
      <c r="B42" s="31"/>
      <c r="C42" s="28"/>
      <c r="D42" s="28"/>
      <c r="E42" s="29"/>
      <c r="F42" s="30"/>
      <c r="G42" s="19"/>
      <c r="H42" s="19"/>
      <c r="I42" s="19"/>
      <c r="J42" s="19"/>
      <c r="K42" s="19"/>
      <c r="L42" s="19"/>
      <c r="M42" s="19"/>
      <c r="N42" s="20"/>
    </row>
    <row r="43" spans="1:15" x14ac:dyDescent="0.35">
      <c r="A43" s="5"/>
      <c r="B43" s="18"/>
      <c r="C43" s="28"/>
      <c r="D43" s="28" t="s">
        <v>27</v>
      </c>
      <c r="E43" s="29">
        <f>E31*0.005</f>
        <v>0</v>
      </c>
      <c r="F43" s="30" t="s">
        <v>28</v>
      </c>
      <c r="G43" s="19"/>
      <c r="H43" s="19"/>
      <c r="I43" s="19"/>
      <c r="J43" s="19"/>
      <c r="K43" s="19"/>
      <c r="L43" s="19"/>
      <c r="M43" s="19"/>
      <c r="N43" s="20"/>
    </row>
    <row r="44" spans="1:15" x14ac:dyDescent="0.35">
      <c r="A44" s="5"/>
      <c r="B44" s="18"/>
      <c r="C44" s="28"/>
      <c r="D44" s="28" t="s">
        <v>29</v>
      </c>
      <c r="E44" s="29">
        <f>E31*0.01</f>
        <v>0</v>
      </c>
      <c r="F44" s="30" t="s">
        <v>28</v>
      </c>
      <c r="G44" s="19"/>
      <c r="H44" s="19"/>
      <c r="I44" s="19"/>
      <c r="J44" s="19"/>
      <c r="K44" s="19"/>
      <c r="L44" s="19"/>
      <c r="M44" s="19"/>
      <c r="N44" s="20"/>
    </row>
    <row r="45" spans="1:15" ht="15" thickBot="1" x14ac:dyDescent="0.4">
      <c r="B45" s="23"/>
      <c r="C45" s="24"/>
      <c r="D45" s="24"/>
      <c r="E45" s="42"/>
      <c r="F45" s="43"/>
      <c r="G45" s="24"/>
      <c r="H45" s="24"/>
      <c r="I45" s="24"/>
      <c r="J45" s="24"/>
      <c r="K45" s="24"/>
      <c r="L45" s="24"/>
      <c r="M45" s="24"/>
      <c r="N45" s="25"/>
    </row>
    <row r="46" spans="1:15" x14ac:dyDescent="0.35">
      <c r="A46" s="19"/>
      <c r="B46" s="19"/>
      <c r="C46" s="19"/>
      <c r="D46" s="19"/>
      <c r="E46" s="29"/>
      <c r="F46" s="30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5" thickBot="1" x14ac:dyDescent="0.4">
      <c r="A47" s="19"/>
      <c r="B47" s="24"/>
      <c r="C47" s="24"/>
      <c r="D47" s="24"/>
      <c r="E47" s="42"/>
      <c r="F47" s="43"/>
      <c r="G47" s="24"/>
      <c r="H47" s="24"/>
      <c r="I47" s="24"/>
      <c r="J47" s="24"/>
      <c r="K47" s="24"/>
      <c r="L47" s="24"/>
      <c r="M47" s="24"/>
      <c r="N47" s="24"/>
      <c r="O47" s="19"/>
    </row>
    <row r="48" spans="1:15" ht="26" x14ac:dyDescent="0.6">
      <c r="B48" s="40" t="s">
        <v>49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</row>
    <row r="49" spans="1:14" ht="15" thickBot="1" x14ac:dyDescent="0.4">
      <c r="B49" s="41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</row>
    <row r="50" spans="1:14" x14ac:dyDescent="0.35">
      <c r="A50" s="2"/>
      <c r="B50" s="32"/>
      <c r="C50" s="33"/>
      <c r="D50" s="22" t="s">
        <v>30</v>
      </c>
      <c r="E50" s="22" t="s">
        <v>5</v>
      </c>
      <c r="F50" s="19"/>
      <c r="G50" s="19"/>
      <c r="H50" s="19"/>
      <c r="I50" s="19"/>
      <c r="J50" s="19"/>
      <c r="K50" s="19"/>
      <c r="L50" s="19"/>
      <c r="M50" s="19"/>
      <c r="N50" s="20"/>
    </row>
    <row r="51" spans="1:14" ht="14.5" customHeight="1" x14ac:dyDescent="0.35">
      <c r="B51" s="31"/>
      <c r="C51" s="28"/>
      <c r="D51" s="34" t="s">
        <v>31</v>
      </c>
      <c r="E51" s="35">
        <v>190</v>
      </c>
      <c r="F51" s="30" t="s">
        <v>32</v>
      </c>
      <c r="G51" s="19"/>
      <c r="H51" s="19"/>
      <c r="I51" s="19"/>
      <c r="J51" s="19"/>
      <c r="K51" s="19"/>
      <c r="L51" s="19"/>
      <c r="M51" s="19"/>
      <c r="N51" s="20"/>
    </row>
    <row r="52" spans="1:14" ht="14.5" customHeight="1" x14ac:dyDescent="0.35">
      <c r="B52" s="31"/>
      <c r="C52" s="28"/>
      <c r="D52" s="34" t="s">
        <v>33</v>
      </c>
      <c r="E52" s="36">
        <v>0.15049999999999999</v>
      </c>
      <c r="F52" s="19"/>
      <c r="G52" s="19"/>
      <c r="H52" s="19"/>
      <c r="I52" s="19"/>
      <c r="J52" s="19"/>
      <c r="K52" s="19"/>
      <c r="L52" s="19"/>
      <c r="M52" s="19"/>
      <c r="N52" s="20"/>
    </row>
    <row r="53" spans="1:14" ht="14.5" customHeight="1" x14ac:dyDescent="0.35">
      <c r="B53" s="31"/>
      <c r="C53" s="28"/>
      <c r="D53" s="34" t="s">
        <v>34</v>
      </c>
      <c r="E53" s="37">
        <v>0.05</v>
      </c>
      <c r="F53" s="19"/>
      <c r="G53" s="19"/>
      <c r="H53" s="19"/>
      <c r="I53" s="19"/>
      <c r="J53" s="19"/>
      <c r="K53" s="19"/>
      <c r="L53" s="19"/>
      <c r="M53" s="19"/>
      <c r="N53" s="20"/>
    </row>
    <row r="54" spans="1:14" ht="14.5" customHeight="1" x14ac:dyDescent="0.35">
      <c r="A54" s="6"/>
      <c r="B54" s="18"/>
      <c r="C54" s="28"/>
      <c r="D54" s="34" t="s">
        <v>35</v>
      </c>
      <c r="E54" s="37">
        <v>0.04</v>
      </c>
      <c r="F54" s="30" t="s">
        <v>36</v>
      </c>
      <c r="G54" s="19"/>
      <c r="H54" s="19"/>
      <c r="I54" s="19"/>
      <c r="J54" s="19"/>
      <c r="K54" s="19"/>
      <c r="L54" s="19"/>
      <c r="M54" s="19"/>
      <c r="N54" s="20"/>
    </row>
    <row r="55" spans="1:14" x14ac:dyDescent="0.35">
      <c r="A55" s="6"/>
      <c r="B55" s="31"/>
      <c r="C55" s="28"/>
      <c r="D55" s="28" t="s">
        <v>37</v>
      </c>
      <c r="E55" s="35">
        <v>833</v>
      </c>
      <c r="F55" s="19"/>
      <c r="G55" s="19"/>
      <c r="H55" s="19"/>
      <c r="I55" s="19"/>
      <c r="J55" s="19"/>
      <c r="K55" s="19"/>
      <c r="L55" s="19"/>
      <c r="M55" s="19"/>
      <c r="N55" s="20"/>
    </row>
    <row r="56" spans="1:14" ht="14.5" customHeight="1" x14ac:dyDescent="0.35">
      <c r="B56" s="31"/>
      <c r="C56" s="28"/>
      <c r="D56" s="34" t="s">
        <v>38</v>
      </c>
      <c r="E56" s="38">
        <v>0.1207</v>
      </c>
      <c r="F56" s="19"/>
      <c r="G56" s="19"/>
      <c r="H56" s="19"/>
      <c r="I56" s="19"/>
      <c r="J56" s="19"/>
      <c r="K56" s="19"/>
      <c r="L56" s="19"/>
      <c r="M56" s="19"/>
      <c r="N56" s="20"/>
    </row>
    <row r="57" spans="1:14" x14ac:dyDescent="0.35">
      <c r="B57" s="18"/>
      <c r="C57" s="19"/>
      <c r="D57" s="28" t="s">
        <v>27</v>
      </c>
      <c r="E57" s="39">
        <v>5.0000000000000001E-3</v>
      </c>
      <c r="F57" s="19"/>
      <c r="G57" s="19"/>
      <c r="H57" s="19"/>
      <c r="I57" s="19"/>
      <c r="J57" s="19"/>
      <c r="K57" s="19"/>
      <c r="L57" s="19"/>
      <c r="M57" s="19"/>
      <c r="N57" s="20"/>
    </row>
    <row r="58" spans="1:14" x14ac:dyDescent="0.35">
      <c r="B58" s="18"/>
      <c r="C58" s="19"/>
      <c r="D58" s="19" t="s">
        <v>29</v>
      </c>
      <c r="E58" s="46">
        <v>0.01</v>
      </c>
      <c r="F58" s="19"/>
      <c r="G58" s="19"/>
      <c r="H58" s="19"/>
      <c r="I58" s="19"/>
      <c r="J58" s="19"/>
      <c r="K58" s="19"/>
      <c r="L58" s="19"/>
      <c r="M58" s="19"/>
      <c r="N58" s="20"/>
    </row>
    <row r="59" spans="1:14" ht="15" thickBot="1" x14ac:dyDescent="0.4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</row>
  </sheetData>
  <dataValidations count="1">
    <dataValidation type="decimal" allowBlank="1" showInputMessage="1" showErrorMessage="1" sqref="D9">
      <formula1>5.6</formula1>
      <formula2>100</formula2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B68373B55193429FA8A108FB12964F" ma:contentTypeVersion="14" ma:contentTypeDescription="Create a new document." ma:contentTypeScope="" ma:versionID="8391c9db04cbf423c361f250b086fac9">
  <xsd:schema xmlns:xsd="http://www.w3.org/2001/XMLSchema" xmlns:xs="http://www.w3.org/2001/XMLSchema" xmlns:p="http://schemas.microsoft.com/office/2006/metadata/properties" xmlns:ns3="8af53803-e408-485a-930b-bcdb16e5d73e" xmlns:ns4="c8b159ec-1bdc-4e68-88e1-e5f41dbbc23c" targetNamespace="http://schemas.microsoft.com/office/2006/metadata/properties" ma:root="true" ma:fieldsID="4cc1d37274ef7969e6d4c77f42224dd9" ns3:_="" ns4:_="">
    <xsd:import namespace="8af53803-e408-485a-930b-bcdb16e5d73e"/>
    <xsd:import namespace="c8b159ec-1bdc-4e68-88e1-e5f41dbbc23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f53803-e408-485a-930b-bcdb16e5d7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b159ec-1bdc-4e68-88e1-e5f41dbbc23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85E942-3263-484D-A988-9809BF480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F33BEA-D374-4BBA-BA16-6ECB1BD4D9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f53803-e408-485a-930b-bcdb16e5d73e"/>
    <ds:schemaRef ds:uri="c8b159ec-1bdc-4e68-88e1-e5f41dbbc2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497753-B1B8-4D2F-AFB3-ECD3BEBD50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University of Reading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IT Department</cp:lastModifiedBy>
  <cp:revision/>
  <dcterms:created xsi:type="dcterms:W3CDTF">2017-02-08T09:29:42Z</dcterms:created>
  <dcterms:modified xsi:type="dcterms:W3CDTF">2022-03-04T13:12:19Z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0x01010049B68373B55193429FA8A108FB12964F</vt:lpwstr>
  </property>
</Properties>
</file>